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 activeTab="2"/>
  </bookViews>
  <sheets>
    <sheet name="บันทึกข้อความ" sheetId="13" r:id="rId1"/>
    <sheet name="รายงานผลการใช้จ่าย" sheetId="11" r:id="rId2"/>
    <sheet name="สรุปผลการเบิกจ่าย" sheetId="14" r:id="rId3"/>
  </sheets>
  <definedNames>
    <definedName name="_xlnm.Print_Area" localSheetId="1">รายงานผลการใช้จ่าย!$A$1:$G$78</definedName>
    <definedName name="_xlnm.Print_Titles" localSheetId="1">รายงานผลการใช้จ่าย!$5:$7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<sst xmlns="http://schemas.openxmlformats.org/spreadsheetml/2006/main" count="161" uniqueCount="103">
  <si>
    <t>บันทึกข้อความ</t>
  </si>
  <si>
    <r>
      <rPr>
        <b/>
        <sz val="18"/>
        <color theme="1"/>
        <rFont val="TH SarabunIT๙"/>
        <charset val="134"/>
      </rPr>
      <t>ส่วนราชการ</t>
    </r>
    <r>
      <rPr>
        <u/>
        <sz val="16"/>
        <color theme="1"/>
        <rFont val="TH SarabunIT๙"/>
        <charset val="134"/>
      </rPr>
      <t xml:space="preserve">      สภ.อัมพวา จว.สมุทรสงคราม   โทร ๐34-751-300</t>
    </r>
    <r>
      <rPr>
        <b/>
        <u/>
        <sz val="16"/>
        <color theme="1"/>
        <rFont val="TH SarabunIT๙"/>
        <charset val="134"/>
      </rPr>
      <t xml:space="preserve">                                            </t>
    </r>
    <r>
      <rPr>
        <b/>
        <u/>
        <sz val="16"/>
        <color rgb="FFFFFFFF"/>
        <rFont val="TH SarabunIT๙"/>
        <charset val="134"/>
      </rPr>
      <t>.</t>
    </r>
  </si>
  <si>
    <r>
      <rPr>
        <b/>
        <sz val="18"/>
        <color theme="1"/>
        <rFont val="TH SarabunIT๙"/>
        <charset val="134"/>
      </rPr>
      <t>ที่</t>
    </r>
    <r>
      <rPr>
        <b/>
        <u/>
        <sz val="16"/>
        <color theme="1"/>
        <rFont val="TH SarabunIT๙"/>
        <charset val="134"/>
      </rPr>
      <t xml:space="preserve">  </t>
    </r>
    <r>
      <rPr>
        <u/>
        <sz val="16"/>
        <color rgb="FF000000"/>
        <rFont val="TH SarabunIT๙"/>
        <charset val="134"/>
      </rPr>
      <t xml:space="preserve">0022(สส).85/   -                                    </t>
    </r>
    <r>
      <rPr>
        <b/>
        <sz val="18"/>
        <color theme="1"/>
        <rFont val="TH SarabunIT๙"/>
        <charset val="134"/>
      </rPr>
      <t>วันที่</t>
    </r>
    <r>
      <rPr>
        <u/>
        <sz val="16"/>
        <color theme="1"/>
        <rFont val="TH SarabunIT๙"/>
        <charset val="134"/>
      </rPr>
      <t xml:space="preserve">                1  เมษายน  2569                     </t>
    </r>
    <r>
      <rPr>
        <u/>
        <sz val="16"/>
        <color rgb="FFFFFFFF"/>
        <rFont val="TH SarabunIT๙"/>
        <charset val="134"/>
      </rPr>
      <t>.</t>
    </r>
  </si>
  <si>
    <r>
      <t>เรื่อง</t>
    </r>
    <r>
      <rPr>
        <b/>
        <u/>
        <sz val="18"/>
        <color theme="1"/>
        <rFont val="TH SarabunIT๙"/>
        <charset val="134"/>
      </rPr>
      <t xml:space="preserve">  </t>
    </r>
    <r>
      <rPr>
        <u/>
        <sz val="16"/>
        <color theme="1"/>
        <rFont val="TH SarabunIT๙"/>
        <charset val="134"/>
      </rPr>
      <t xml:space="preserve"> </t>
    </r>
    <r>
      <rPr>
        <u/>
        <sz val="16"/>
        <color rgb="FF000000"/>
        <rFont val="TH SarabunIT๙"/>
        <charset val="134"/>
      </rPr>
      <t xml:space="preserve">รายงานผลการใช้จ่ายงบประมาณของ สภ.อัมพวา ประจำปีงบประมาณ พ.ศ.2569 ไตรมาสที่ 2        </t>
    </r>
    <r>
      <rPr>
        <u/>
        <sz val="16"/>
        <color theme="0"/>
        <rFont val="TH SarabunIT๙"/>
        <charset val="134"/>
      </rPr>
      <t>.</t>
    </r>
    <r>
      <rPr>
        <u/>
        <sz val="15"/>
        <color rgb="FFFFFFFF"/>
        <rFont val="TH SarabunIT๙"/>
        <charset val="134"/>
      </rPr>
      <t xml:space="preserve">                    </t>
    </r>
  </si>
  <si>
    <t>เรียน  ผกก.สภ.อัมพวา</t>
  </si>
  <si>
    <t>ตามแผนการใช้จ่ายงบประมาณของ สภ.อัมพวา ประจำปีงบประมาณ พ.ศ.2569 ซึ่งได้เบิกจ่าย</t>
  </si>
  <si>
    <t>งบประมาณที่ได้รับจัดสรรในการปฏิบัติหน้าที่ราชการแล้ว นั้น</t>
  </si>
  <si>
    <t xml:space="preserve">งานอำนวยการ จึงขอรายงานผลการใช้จ่ายงบประมาณของ สภ.อัมพวา ประจำปีงบประมาณ </t>
  </si>
  <si>
    <t>พ.ศ.2569 ไตรมาสที่ 2 (ม.ค.69-มี.ค.69) และรายงานสรุปผลการใช้จ่ายงบประมาณฯ ดังกล่าว รายละเอียด</t>
  </si>
  <si>
    <t>ปรากฎตามเอกสารที่แนบมาพร้อมนี้</t>
  </si>
  <si>
    <t>จึงเรียนมาเพื่อโปรดทราบ</t>
  </si>
  <si>
    <t>พ.ต.ท.</t>
  </si>
  <si>
    <t>(มนตรี  แนงแหยม)</t>
  </si>
  <si>
    <t>สว.ฝอ.ฯ รรท.สว.ธร.สภ.อัมพวา</t>
  </si>
  <si>
    <t xml:space="preserve"> - ทราบ</t>
  </si>
  <si>
    <t xml:space="preserve"> - แจ้งผลการเบิกจ่ายประจำปีงบประมาณ 2569 ไตรมาสที่ 2 ให้ทุกฝ่ายทราบ</t>
  </si>
  <si>
    <t xml:space="preserve"> - เผยแพร่ข้อมูลผ่านทางเว็บไซต์</t>
  </si>
  <si>
    <t>พ.ต.อ.</t>
  </si>
  <si>
    <t>(พิชญุตม์  โกสุม)</t>
  </si>
  <si>
    <t>ผกก.สภ.อัมพวา</t>
  </si>
  <si>
    <t xml:space="preserve"> 1 เมษายน 2569</t>
  </si>
  <si>
    <t>รายงานผลการใช้จ่ายงบประมาณ สถานีตำรวจภูธรอัมพวา จังหวัดสมุทรสงคราม</t>
  </si>
  <si>
    <t>ประจำปีงบประมาณ พ.ศ.2569 ไตรมาสที่ 2 (มกราคม-มีนาคม 2569)</t>
  </si>
  <si>
    <t>ข้อมูล ณ วันที่ 1 เมษายน 2569</t>
  </si>
  <si>
    <t>ชื่อโครงการ / กิจกรรม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</si>
  <si>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</si>
  <si>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</si>
  <si>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</si>
  <si>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</si>
  <si>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</t>
  </si>
  <si>
    <t>ที่</t>
  </si>
  <si>
    <t>แนวทางแก้ไข</t>
  </si>
  <si>
    <t>โครงการ การบังคับใช้กฏหมาย อำนวยความยุติธรรมและบริการประชาชน</t>
  </si>
  <si>
    <r>
      <rPr>
        <b/>
        <sz val="16"/>
        <color theme="1"/>
        <rFont val="TH Sarabun New"/>
        <charset val="134"/>
      </rPr>
      <t xml:space="preserve"> - อยู่ระหว่างการดำเนินการ มีการเบิกจ่ายแล้ว 24.53</t>
    </r>
    <r>
      <rPr>
        <b/>
        <sz val="16"/>
        <color theme="1"/>
        <rFont val="TH SarabunIT๙"/>
        <charset val="134"/>
      </rPr>
      <t>%</t>
    </r>
  </si>
  <si>
    <t>ไม่มี</t>
  </si>
  <si>
    <t>กิจกรรม การบังคับใช้กฏหมาย และบริการประชาชน</t>
  </si>
  <si>
    <t>เป็นไปตามเป้าหมาย</t>
  </si>
  <si>
    <t>งบดำเนินงาน</t>
  </si>
  <si>
    <t>1. ค่าตอบแทน ใช้สอยและวัสดุ</t>
  </si>
  <si>
    <t xml:space="preserve">     1. ค่าตอบแทนนอกเวลาราชการ (OT)</t>
  </si>
  <si>
    <t xml:space="preserve"> - เบิกค่าตอบแทนการปฏิบัติงานนอกเวลาราชการ</t>
  </si>
  <si>
    <t xml:space="preserve">     2. ค่าเบี้ยเลี้ยง ค่าเช่าที่พัก และพาหนะ</t>
  </si>
  <si>
    <t xml:space="preserve"> - เบิกค่าใช้จ่ายในการเดินทางไปราชการ</t>
  </si>
  <si>
    <t xml:space="preserve">     3. ค่าอาหารผู้ต้องหา</t>
  </si>
  <si>
    <t xml:space="preserve"> - อยู่ระหว่างดำเนินการ</t>
  </si>
  <si>
    <t xml:space="preserve">     4. ค่าน้ำมันเชื้อเพลิง</t>
  </si>
  <si>
    <t xml:space="preserve"> - เบิกจ่ายในการจัดซื้อน้ำมันเชื้อเพลิงให้กับรถของทางราชการตามระเบียบฯ</t>
  </si>
  <si>
    <t xml:space="preserve">     5. ค่าซ่อมยานพาหนะ</t>
  </si>
  <si>
    <t xml:space="preserve">     6. วัสดุจราจร</t>
  </si>
  <si>
    <t xml:space="preserve"> - จัดซื้อวัสดุจราจรเพื่อใช้ในราชการ</t>
  </si>
  <si>
    <t xml:space="preserve">     7. วัสดุสำนักงาน</t>
  </si>
  <si>
    <t xml:space="preserve"> - จัดซื้อวัสดุสำนักงานเพื่อใช้ในราชการ</t>
  </si>
  <si>
    <t xml:space="preserve">     8. ค่าจ้างเหมาบริการ และค่าจ้างเหมาทำความสะอาด</t>
  </si>
  <si>
    <t xml:space="preserve"> - จ้างเหมาทำความสะอาดอาคารสำนักงาน สภ.อัมพวา</t>
  </si>
  <si>
    <t xml:space="preserve">     9. ค่าตอบแทนพยาน, ค่าใช้จ่ายคุ้มครองพยาน</t>
  </si>
  <si>
    <t xml:space="preserve"> ภ.จว.สมุทรสงคราม 
 เป็นผู้บริหารงบประมาณ</t>
  </si>
  <si>
    <t xml:space="preserve">     10. ค่าตอบแทนนักจิต</t>
  </si>
  <si>
    <t xml:space="preserve">     11. ค่าตอบแทนเจ้าหน้าที่ชันสูตพลิกศพ</t>
  </si>
  <si>
    <t xml:space="preserve">     12. ค่าส่งหมายเรียกพยาน</t>
  </si>
  <si>
    <t xml:space="preserve">     13. ค่าตอบแทนสอบสวนคดีอาญา</t>
  </si>
  <si>
    <t>2. ค่าสาธารณูปโภค</t>
  </si>
  <si>
    <t>กิจกรรม การรักษาความปลอดภัย และให้บริการแก่นักท่องเที่ยว</t>
  </si>
  <si>
    <t>กิจกรรม การบังคับใช้กฎหมายและบริการประชาชน ภารกิจงานชุมชนสัมพันธ์ฯ</t>
  </si>
  <si>
    <t xml:space="preserve">     - ค่าตอบแทนของชุดปฏิบัติการมวลชลและชุมชนสัมพันธ์</t>
  </si>
  <si>
    <t xml:space="preserve"> - เบิกค่าตอบแทนชุดปฏิบัติการ ชมส. </t>
  </si>
  <si>
    <t xml:space="preserve">     - ค่าตอบแทนอาสาสมัครตำรวจบ้าน</t>
  </si>
  <si>
    <t xml:space="preserve"> - เบิกค่าตอบแทน อส.ตชต.สภ.อัมพวา</t>
  </si>
  <si>
    <t xml:space="preserve">     - ค่าเบี้ยประชุม กต.ตร.</t>
  </si>
  <si>
    <t xml:space="preserve"> - เบิกค่าเบี้ยประชุมให้ กต.ตร.สภ.อัมพวา</t>
  </si>
  <si>
    <t>โครงการ ปฏิรูประบบงานตำรวจ</t>
  </si>
  <si>
    <t>กิจกรรม ปฏิรูประบบงานสืบสวน สอบสวนและการบังคับใช้กฎหมาย</t>
  </si>
  <si>
    <t xml:space="preserve"> - เบิกค่าตอบแทน และค่าวัสดุ</t>
  </si>
  <si>
    <t>โครงการ ปราบปรามการค้ายาเสพติด</t>
  </si>
  <si>
    <t>กิจกรรม ป้องกันปราบปราม สืบสวนผู้ผลิต และผู้ค้ายาเสพติด</t>
  </si>
  <si>
    <t xml:space="preserve">    - ค่าตอบแทน ด่านตรวจ จุดตรวจ  (จุดตรวจที่มีกล้อง License Plate)</t>
  </si>
  <si>
    <t xml:space="preserve"> - เบิกค่าตอบแทน (จุดตรวจที่มีกล้อง License Plate)</t>
  </si>
  <si>
    <t xml:space="preserve">    - ค่าสาธารณูปโภค (จุดตรวจที่มีกล้อง License Plate)</t>
  </si>
  <si>
    <t xml:space="preserve"> - เบิกจ่ายค่าไฟฟ้า (จุดตรวจที่มีกล้อง License Plate)</t>
  </si>
  <si>
    <t>กิจกรรม การสกัดกั้น ปราบปราม การผลิต การค้ายาเสพติด (ปิดล้อมตรวจค้น)</t>
  </si>
  <si>
    <t xml:space="preserve"> - เบิกค่าตอบแทนปิดล้อมตรวจค้น</t>
  </si>
  <si>
    <t>กิจกรรม โครงการบริหารจัดการ สกัดกั้นยาเสพติด (Heart Land)</t>
  </si>
  <si>
    <t>กิจกรรม โครงการ สลายโครงสร้างเครือข่ายผู้มีอิทธิพล</t>
  </si>
  <si>
    <t>โครงการ สร้างภูมิคุ้มกันและป้องกันยาเสพติด</t>
  </si>
  <si>
    <t>กิจกรรม การสร้างภูมิคุ้มกันในกลุ่มเป้าหมายระดับโรเรียนประถมศึกษาและมัธยมฯ</t>
  </si>
  <si>
    <t xml:space="preserve">งบรายจ่ายอื่น </t>
  </si>
  <si>
    <t>1. ค่าใช้จ่ายโครงการตำรวจประสานโรงเรียน</t>
  </si>
  <si>
    <t>2. ค่าใช้จ่ายโครงการดำเนินงานตำบลยั่งยืน เพื่อแก้ไขปัญหายาเสพติดแบบครบวงจรตามยุทธศาสตร์ชาติ</t>
  </si>
  <si>
    <t xml:space="preserve"> - เบิกค่าตอบแทนชุดปฏิบัติการชุมชนยั่งยืน</t>
  </si>
  <si>
    <t>3. ค่าใช้จ่ายโครงการการศึกษาเพื่อต่อต้านการใช้ยาเสพติดในเด็กนักเรียน (D.A.R.E.)</t>
  </si>
  <si>
    <t>โครงการ รณรงค์ป้องกันและแก้ไขปัญหาอุบัติเหตุทางถนนช่วงเทศกาลสำคัญ</t>
  </si>
  <si>
    <t>งบรายจ่ายอื่น</t>
  </si>
  <si>
    <t xml:space="preserve"> - เบิกค่าตอบแทนจุดตรวจ เทศกาลปีใหม่ - เทศกาลสงกรานต์ 2569</t>
  </si>
  <si>
    <t>รวมเป็นเงินทั้งสิ้น</t>
  </si>
  <si>
    <t xml:space="preserve">                         พ.ต.ท.                           ผู้รายงาน</t>
  </si>
  <si>
    <t xml:space="preserve">    พ.ต.อ.</t>
  </si>
  <si>
    <t>ผู้ตรวจรายงาน</t>
  </si>
  <si>
    <t>สรุปผลการใช้จ่ายงบประมาณ สถานีตำรวจภูธรอัมพวา</t>
  </si>
  <si>
    <t>ประมาณการงบประมาณ</t>
  </si>
  <si>
    <t>ผลการเบิกจ่ายจริง</t>
  </si>
  <si>
    <t>ผลการดำเนินงาน</t>
  </si>
  <si>
    <t>ปัญหาอุปสรรค : ไม่มี</t>
  </si>
  <si>
    <t>แนวทางแก้ไข : ไม่มี</t>
  </si>
  <si>
    <t>ผู้รายงาน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</si>
</sst>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d\-mmm\-yy"/>
  </numFmts>
  <fonts count="41">
    <font>
      <sz val="11"/>
      <color theme="1"/>
      <name val="Calibri"/>
      <charset val="222"/>
      <scheme val="minor"/>
    </font>
    <font>
      <sz val="16"/>
      <color theme="1"/>
      <name val="TH Sarabun New"/>
      <charset val="134"/>
    </font>
    <font>
      <b/>
      <sz val="18"/>
      <color theme="1"/>
      <name val="TH Sarabun New"/>
      <charset val="134"/>
    </font>
    <font>
      <b/>
      <sz val="16"/>
      <color theme="1"/>
      <name val="TH Sarabun New"/>
      <charset val="134"/>
    </font>
    <font>
      <sz val="30"/>
      <color theme="1"/>
      <name val="TH Sarabun New"/>
      <charset val="134"/>
    </font>
    <font>
      <b/>
      <sz val="30"/>
      <color theme="1"/>
      <name val="TH Sarabun New"/>
      <charset val="134"/>
    </font>
    <font>
      <b/>
      <sz val="36"/>
      <color theme="0"/>
      <name val="TH Sarabun New"/>
      <charset val="134"/>
    </font>
    <font>
      <b/>
      <sz val="16"/>
      <color theme="0"/>
      <name val="TH Sarabun New"/>
      <charset val="134"/>
    </font>
    <font>
      <b/>
      <sz val="16"/>
      <name val="TH Sarabun New"/>
      <charset val="134"/>
    </font>
    <font>
      <sz val="16"/>
      <color theme="1"/>
      <name val="TH SarabunIT๙"/>
      <charset val="134"/>
    </font>
    <font>
      <b/>
      <sz val="25"/>
      <color theme="1"/>
      <name val="TH SarabunIT๙"/>
      <charset val="134"/>
    </font>
    <font>
      <b/>
      <sz val="18"/>
      <color theme="1"/>
      <name val="TH SarabunIT๙"/>
      <charset val="134"/>
    </font>
    <font>
      <b/>
      <sz val="16"/>
      <color theme="1"/>
      <name val="TH SarabunIT๙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u/>
      <sz val="18"/>
      <color theme="1"/>
      <name val="TH SarabunIT๙"/>
      <charset val="134"/>
    </font>
    <font>
      <u/>
      <sz val="16"/>
      <color theme="1"/>
      <name val="TH SarabunIT๙"/>
      <charset val="134"/>
    </font>
    <font>
      <u/>
      <sz val="16"/>
      <color rgb="FF000000"/>
      <name val="TH SarabunIT๙"/>
      <charset val="134"/>
    </font>
    <font>
      <u/>
      <sz val="16"/>
      <color theme="0"/>
      <name val="TH SarabunIT๙"/>
      <charset val="134"/>
    </font>
    <font>
      <u/>
      <sz val="15"/>
      <color rgb="FFFFFFFF"/>
      <name val="TH SarabunIT๙"/>
      <charset val="134"/>
    </font>
    <font>
      <b/>
      <u/>
      <sz val="16"/>
      <color theme="1"/>
      <name val="TH SarabunIT๙"/>
      <charset val="134"/>
    </font>
    <font>
      <b/>
      <u/>
      <sz val="16"/>
      <color rgb="FFFFFFFF"/>
      <name val="TH SarabunIT๙"/>
      <charset val="134"/>
    </font>
    <font>
      <u/>
      <sz val="16"/>
      <color rgb="FFFFFFFF"/>
      <name val="TH SarabunIT๙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thin">
        <color auto="1"/>
      </left>
      <right style="thin">
        <color auto="1"/>
      </right>
      <top style="thin">
        <color rgb="FF002060"/>
      </top>
      <bottom/>
      <diagonal/>
    </border>
    <border>
      <left style="thin">
        <color auto="1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rgb="FF002060"/>
      </right>
      <top/>
      <bottom/>
      <diagonal/>
    </border>
    <border>
      <left style="thin">
        <color rgb="FF002060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2060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hair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hair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theme="1"/>
      </bottom>
      <diagonal/>
    </border>
    <border>
      <left style="thin">
        <color auto="1"/>
      </left>
      <right style="thin">
        <color theme="1"/>
      </right>
      <top style="hair">
        <color auto="1"/>
      </top>
      <bottom style="hair">
        <color auto="1"/>
      </bottom>
      <diagonal/>
    </border>
    <border>
      <left style="thin">
        <color theme="1"/>
      </left>
      <right style="thin">
        <color auto="1"/>
      </right>
      <top style="hair">
        <color theme="1"/>
      </top>
      <bottom style="hair">
        <color theme="1"/>
      </bottom>
      <diagonal/>
    </border>
    <border>
      <left/>
      <right style="thin">
        <color auto="1"/>
      </right>
      <top/>
      <bottom style="hair">
        <color theme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theme="1"/>
      </bottom>
      <diagonal/>
    </border>
    <border>
      <left style="thin">
        <color auto="1"/>
      </left>
      <right style="thin">
        <color auto="1"/>
      </right>
      <top style="hair">
        <color theme="1"/>
      </top>
      <bottom style="hair">
        <color theme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theme="1"/>
      </left>
      <right/>
      <top/>
      <bottom style="hair">
        <color theme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hair">
        <color theme="1"/>
      </bottom>
      <diagonal/>
    </border>
    <border>
      <left style="thin">
        <color theme="1"/>
      </left>
      <right/>
      <top style="thin">
        <color auto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auto="1"/>
      </bottom>
      <diagonal/>
    </border>
    <border>
      <left style="thin">
        <color theme="1"/>
      </left>
      <right/>
      <top style="hair">
        <color theme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hair">
        <color theme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 style="thin">
        <color theme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6" borderId="4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4" applyNumberFormat="0" applyFill="0" applyAlignment="0" applyProtection="0">
      <alignment vertical="center"/>
    </xf>
    <xf numFmtId="0" fontId="20" fillId="0" borderId="44" applyNumberFormat="0" applyFill="0" applyAlignment="0" applyProtection="0">
      <alignment vertical="center"/>
    </xf>
    <xf numFmtId="0" fontId="21" fillId="0" borderId="4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6" applyNumberFormat="0" applyAlignment="0" applyProtection="0">
      <alignment vertical="center"/>
    </xf>
    <xf numFmtId="0" fontId="23" fillId="8" borderId="47" applyNumberFormat="0" applyAlignment="0" applyProtection="0">
      <alignment vertical="center"/>
    </xf>
    <xf numFmtId="0" fontId="24" fillId="8" borderId="46" applyNumberFormat="0" applyAlignment="0" applyProtection="0">
      <alignment vertical="center"/>
    </xf>
    <xf numFmtId="0" fontId="25" fillId="9" borderId="48" applyNumberFormat="0" applyAlignment="0" applyProtection="0">
      <alignment vertical="center"/>
    </xf>
    <xf numFmtId="0" fontId="26" fillId="0" borderId="49" applyNumberFormat="0" applyFill="0" applyAlignment="0" applyProtection="0">
      <alignment vertical="center"/>
    </xf>
    <xf numFmtId="0" fontId="27" fillId="0" borderId="50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</cellStyleXfs>
  <cellXfs count="15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176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2" borderId="0" xfId="0" applyFont="1" applyFill="1"/>
    <xf numFmtId="176" fontId="1" fillId="0" borderId="0" xfId="1" applyFont="1" applyAlignment="1">
      <alignment shrinkToFit="1"/>
    </xf>
    <xf numFmtId="0" fontId="1" fillId="0" borderId="0" xfId="0" applyFont="1" applyAlignment="1">
      <alignment horizontal="center" shrinkToFit="1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 wrapText="1"/>
    </xf>
    <xf numFmtId="176" fontId="7" fillId="3" borderId="4" xfId="1" applyFont="1" applyFill="1" applyBorder="1" applyAlignment="1">
      <alignment horizontal="center" vertical="center" wrapText="1"/>
    </xf>
    <xf numFmtId="176" fontId="7" fillId="3" borderId="5" xfId="1" applyFont="1" applyFill="1" applyBorder="1" applyAlignment="1">
      <alignment horizontal="center" vertical="center" wrapText="1" shrinkToFit="1"/>
    </xf>
    <xf numFmtId="0" fontId="7" fillId="3" borderId="5" xfId="0" applyFont="1" applyFill="1" applyBorder="1" applyAlignment="1">
      <alignment horizontal="center" vertical="center" wrapText="1" shrinkToFit="1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 vertical="center"/>
    </xf>
    <xf numFmtId="176" fontId="7" fillId="3" borderId="7" xfId="1" applyFont="1" applyFill="1" applyBorder="1" applyAlignment="1">
      <alignment horizontal="center" vertical="center"/>
    </xf>
    <xf numFmtId="176" fontId="7" fillId="3" borderId="8" xfId="1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49" fontId="7" fillId="3" borderId="9" xfId="0" applyNumberFormat="1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 vertical="center"/>
    </xf>
    <xf numFmtId="176" fontId="7" fillId="3" borderId="10" xfId="1" applyFont="1" applyFill="1" applyBorder="1" applyAlignment="1">
      <alignment horizontal="center" vertical="center"/>
    </xf>
    <xf numFmtId="176" fontId="7" fillId="3" borderId="11" xfId="1" applyFont="1" applyFill="1" applyBorder="1" applyAlignment="1">
      <alignment horizontal="center" vertical="center" shrinkToFit="1"/>
    </xf>
    <xf numFmtId="0" fontId="7" fillId="3" borderId="11" xfId="0" applyFont="1" applyFill="1" applyBorder="1" applyAlignment="1">
      <alignment horizontal="center" vertical="center" shrinkToFit="1"/>
    </xf>
    <xf numFmtId="0" fontId="3" fillId="4" borderId="12" xfId="0" applyFont="1" applyFill="1" applyBorder="1" applyAlignment="1">
      <alignment horizontal="center" vertical="top"/>
    </xf>
    <xf numFmtId="0" fontId="3" fillId="4" borderId="13" xfId="0" applyFont="1" applyFill="1" applyBorder="1"/>
    <xf numFmtId="0" fontId="3" fillId="4" borderId="14" xfId="0" applyFont="1" applyFill="1" applyBorder="1"/>
    <xf numFmtId="176" fontId="1" fillId="4" borderId="15" xfId="1" applyFont="1" applyFill="1" applyBorder="1" applyAlignment="1">
      <alignment horizontal="center"/>
    </xf>
    <xf numFmtId="176" fontId="1" fillId="4" borderId="16" xfId="1" applyFont="1" applyFill="1" applyBorder="1" applyAlignment="1">
      <alignment horizontal="center" shrinkToFit="1"/>
    </xf>
    <xf numFmtId="0" fontId="1" fillId="4" borderId="16" xfId="0" applyFont="1" applyFill="1" applyBorder="1" applyAlignment="1">
      <alignment horizontal="center" shrinkToFit="1"/>
    </xf>
    <xf numFmtId="0" fontId="3" fillId="0" borderId="17" xfId="0" applyFont="1" applyBorder="1" applyAlignment="1">
      <alignment vertical="top"/>
    </xf>
    <xf numFmtId="0" fontId="3" fillId="5" borderId="18" xfId="0" applyFont="1" applyFill="1" applyBorder="1" applyAlignment="1">
      <alignment horizontal="left"/>
    </xf>
    <xf numFmtId="0" fontId="3" fillId="5" borderId="19" xfId="0" applyFont="1" applyFill="1" applyBorder="1" applyAlignment="1">
      <alignment horizontal="left"/>
    </xf>
    <xf numFmtId="176" fontId="1" fillId="5" borderId="20" xfId="1" applyFont="1" applyFill="1" applyBorder="1" applyAlignment="1">
      <alignment horizontal="center"/>
    </xf>
    <xf numFmtId="176" fontId="1" fillId="5" borderId="21" xfId="1" applyFont="1" applyFill="1" applyBorder="1" applyAlignment="1">
      <alignment horizontal="center" shrinkToFit="1"/>
    </xf>
    <xf numFmtId="0" fontId="1" fillId="5" borderId="21" xfId="0" applyFont="1" applyFill="1" applyBorder="1" applyAlignment="1">
      <alignment horizontal="center" shrinkToFit="1"/>
    </xf>
    <xf numFmtId="0" fontId="3" fillId="0" borderId="22" xfId="0" applyFont="1" applyBorder="1" applyAlignment="1">
      <alignment vertical="top"/>
    </xf>
    <xf numFmtId="0" fontId="3" fillId="0" borderId="23" xfId="0" applyFont="1" applyBorder="1" applyAlignment="1">
      <alignment horizontal="left" vertical="top"/>
    </xf>
    <xf numFmtId="176" fontId="1" fillId="0" borderId="23" xfId="1" applyFont="1" applyFill="1" applyBorder="1" applyAlignment="1">
      <alignment horizontal="center" vertical="top"/>
    </xf>
    <xf numFmtId="176" fontId="1" fillId="0" borderId="23" xfId="1" applyFont="1" applyBorder="1" applyAlignment="1">
      <alignment horizontal="center" vertical="top" shrinkToFit="1"/>
    </xf>
    <xf numFmtId="0" fontId="1" fillId="0" borderId="23" xfId="0" applyFont="1" applyBorder="1" applyAlignment="1">
      <alignment horizontal="center" vertical="top" shrinkToFit="1"/>
    </xf>
    <xf numFmtId="0" fontId="1" fillId="0" borderId="24" xfId="0" applyFont="1" applyBorder="1" applyAlignment="1">
      <alignment vertical="top"/>
    </xf>
    <xf numFmtId="0" fontId="1" fillId="0" borderId="23" xfId="0" applyFont="1" applyBorder="1" applyAlignment="1">
      <alignment vertical="top"/>
    </xf>
    <xf numFmtId="176" fontId="1" fillId="0" borderId="23" xfId="1" applyFont="1" applyBorder="1" applyAlignment="1">
      <alignment vertical="top" shrinkToFit="1"/>
    </xf>
    <xf numFmtId="176" fontId="1" fillId="0" borderId="23" xfId="1" applyFont="1" applyBorder="1" applyAlignment="1">
      <alignment vertical="top"/>
    </xf>
    <xf numFmtId="0" fontId="1" fillId="0" borderId="23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/>
    </xf>
    <xf numFmtId="0" fontId="3" fillId="5" borderId="23" xfId="0" applyFont="1" applyFill="1" applyBorder="1" applyAlignment="1">
      <alignment horizontal="left" vertical="top"/>
    </xf>
    <xf numFmtId="176" fontId="1" fillId="5" borderId="23" xfId="1" applyFont="1" applyFill="1" applyBorder="1" applyAlignment="1">
      <alignment horizontal="center" vertical="top"/>
    </xf>
    <xf numFmtId="0" fontId="1" fillId="5" borderId="23" xfId="0" applyFont="1" applyFill="1" applyBorder="1" applyAlignment="1">
      <alignment horizontal="center" vertical="top" shrinkToFit="1"/>
    </xf>
    <xf numFmtId="0" fontId="1" fillId="0" borderId="23" xfId="0" applyFont="1" applyBorder="1" applyAlignment="1">
      <alignment horizontal="center" vertical="top" wrapText="1" shrinkToFit="1"/>
    </xf>
    <xf numFmtId="176" fontId="1" fillId="0" borderId="23" xfId="1" applyFont="1" applyFill="1" applyBorder="1" applyAlignment="1">
      <alignment horizontal="right" vertical="top"/>
    </xf>
    <xf numFmtId="176" fontId="1" fillId="0" borderId="23" xfId="1" applyFont="1" applyFill="1" applyBorder="1" applyAlignment="1">
      <alignment vertical="top"/>
    </xf>
    <xf numFmtId="0" fontId="8" fillId="5" borderId="23" xfId="0" applyFont="1" applyFill="1" applyBorder="1" applyAlignment="1">
      <alignment horizontal="left" vertical="top"/>
    </xf>
    <xf numFmtId="176" fontId="1" fillId="5" borderId="23" xfId="1" applyFont="1" applyFill="1" applyBorder="1" applyAlignment="1">
      <alignment vertical="top"/>
    </xf>
    <xf numFmtId="0" fontId="1" fillId="0" borderId="23" xfId="0" applyFont="1" applyBorder="1" applyAlignment="1">
      <alignment horizontal="left" vertical="top"/>
    </xf>
    <xf numFmtId="0" fontId="1" fillId="0" borderId="25" xfId="0" applyFont="1" applyBorder="1" applyAlignment="1">
      <alignment vertical="top"/>
    </xf>
    <xf numFmtId="176" fontId="1" fillId="0" borderId="26" xfId="1" applyFont="1" applyFill="1" applyBorder="1" applyAlignment="1">
      <alignment horizontal="center" vertical="top"/>
    </xf>
    <xf numFmtId="176" fontId="1" fillId="0" borderId="26" xfId="1" applyFont="1" applyBorder="1" applyAlignment="1">
      <alignment horizontal="center" vertical="top"/>
    </xf>
    <xf numFmtId="176" fontId="1" fillId="0" borderId="27" xfId="1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 wrapText="1"/>
    </xf>
    <xf numFmtId="0" fontId="3" fillId="4" borderId="28" xfId="0" applyFont="1" applyFill="1" applyBorder="1" applyAlignment="1">
      <alignment horizontal="center" vertical="top"/>
    </xf>
    <xf numFmtId="0" fontId="3" fillId="4" borderId="29" xfId="0" applyFont="1" applyFill="1" applyBorder="1" applyAlignment="1">
      <alignment vertical="top"/>
    </xf>
    <xf numFmtId="176" fontId="1" fillId="4" borderId="29" xfId="1" applyFont="1" applyFill="1" applyBorder="1" applyAlignment="1">
      <alignment horizontal="center" vertical="top"/>
    </xf>
    <xf numFmtId="176" fontId="1" fillId="4" borderId="30" xfId="1" applyFont="1" applyFill="1" applyBorder="1" applyAlignment="1">
      <alignment horizontal="center" vertical="top" shrinkToFit="1"/>
    </xf>
    <xf numFmtId="0" fontId="1" fillId="4" borderId="13" xfId="0" applyFont="1" applyFill="1" applyBorder="1" applyAlignment="1">
      <alignment horizontal="center" vertical="top" shrinkToFit="1"/>
    </xf>
    <xf numFmtId="0" fontId="3" fillId="5" borderId="23" xfId="0" applyFont="1" applyFill="1" applyBorder="1" applyAlignment="1">
      <alignment vertical="top"/>
    </xf>
    <xf numFmtId="176" fontId="1" fillId="5" borderId="31" xfId="1" applyFont="1" applyFill="1" applyBorder="1" applyAlignment="1">
      <alignment horizontal="center" vertical="top" shrinkToFit="1"/>
    </xf>
    <xf numFmtId="0" fontId="1" fillId="5" borderId="18" xfId="0" applyFont="1" applyFill="1" applyBorder="1" applyAlignment="1">
      <alignment horizontal="center" vertical="top" shrinkToFit="1"/>
    </xf>
    <xf numFmtId="0" fontId="3" fillId="0" borderId="23" xfId="0" applyFont="1" applyBorder="1" applyAlignment="1">
      <alignment vertical="top"/>
    </xf>
    <xf numFmtId="176" fontId="1" fillId="0" borderId="31" xfId="1" applyFont="1" applyBorder="1" applyAlignment="1">
      <alignment horizontal="center" vertical="top" shrinkToFit="1"/>
    </xf>
    <xf numFmtId="0" fontId="1" fillId="0" borderId="18" xfId="0" applyFont="1" applyBorder="1" applyAlignment="1">
      <alignment horizontal="center" vertical="top" shrinkToFit="1"/>
    </xf>
    <xf numFmtId="0" fontId="1" fillId="0" borderId="18" xfId="0" applyFont="1" applyBorder="1" applyAlignment="1">
      <alignment horizontal="center" vertical="top" wrapText="1"/>
    </xf>
    <xf numFmtId="0" fontId="1" fillId="0" borderId="32" xfId="0" applyFont="1" applyBorder="1" applyAlignment="1">
      <alignment vertical="top"/>
    </xf>
    <xf numFmtId="0" fontId="1" fillId="0" borderId="33" xfId="0" applyFont="1" applyBorder="1" applyAlignment="1">
      <alignment vertical="top"/>
    </xf>
    <xf numFmtId="176" fontId="1" fillId="0" borderId="33" xfId="1" applyFont="1" applyFill="1" applyBorder="1" applyAlignment="1">
      <alignment horizontal="right" vertical="top"/>
    </xf>
    <xf numFmtId="176" fontId="1" fillId="0" borderId="33" xfId="1" applyFont="1" applyBorder="1" applyAlignment="1">
      <alignment horizontal="center" vertical="top" shrinkToFit="1"/>
    </xf>
    <xf numFmtId="176" fontId="1" fillId="0" borderId="34" xfId="1" applyFont="1" applyBorder="1" applyAlignment="1">
      <alignment horizontal="center" vertical="top" shrinkToFit="1"/>
    </xf>
    <xf numFmtId="0" fontId="1" fillId="0" borderId="35" xfId="0" applyFont="1" applyBorder="1" applyAlignment="1">
      <alignment horizontal="center" vertical="top" shrinkToFit="1"/>
    </xf>
    <xf numFmtId="176" fontId="1" fillId="4" borderId="29" xfId="1" applyFont="1" applyFill="1" applyBorder="1" applyAlignment="1">
      <alignment vertical="top"/>
    </xf>
    <xf numFmtId="176" fontId="1" fillId="4" borderId="30" xfId="1" applyFont="1" applyFill="1" applyBorder="1" applyAlignment="1">
      <alignment vertical="top" shrinkToFit="1"/>
    </xf>
    <xf numFmtId="176" fontId="1" fillId="5" borderId="31" xfId="1" applyFont="1" applyFill="1" applyBorder="1" applyAlignment="1">
      <alignment vertical="top" shrinkToFit="1"/>
    </xf>
    <xf numFmtId="176" fontId="1" fillId="0" borderId="31" xfId="1" applyFont="1" applyBorder="1" applyAlignment="1">
      <alignment vertical="top" shrinkToFit="1"/>
    </xf>
    <xf numFmtId="176" fontId="1" fillId="0" borderId="31" xfId="1" applyFont="1" applyBorder="1" applyAlignment="1">
      <alignment vertical="top"/>
    </xf>
    <xf numFmtId="0" fontId="3" fillId="0" borderId="24" xfId="0" applyFont="1" applyBorder="1" applyAlignment="1">
      <alignment horizontal="center" vertical="top"/>
    </xf>
    <xf numFmtId="0" fontId="1" fillId="0" borderId="24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6" xfId="0" applyFont="1" applyBorder="1" applyAlignment="1">
      <alignment vertical="top"/>
    </xf>
    <xf numFmtId="176" fontId="1" fillId="0" borderId="36" xfId="1" applyFont="1" applyFill="1" applyBorder="1" applyAlignment="1">
      <alignment horizontal="center" vertical="top"/>
    </xf>
    <xf numFmtId="176" fontId="1" fillId="0" borderId="36" xfId="1" applyFont="1" applyBorder="1" applyAlignment="1">
      <alignment horizontal="center" vertical="top" shrinkToFit="1"/>
    </xf>
    <xf numFmtId="176" fontId="1" fillId="0" borderId="37" xfId="1" applyFont="1" applyBorder="1" applyAlignment="1">
      <alignment horizontal="center" vertical="top" shrinkToFit="1"/>
    </xf>
    <xf numFmtId="0" fontId="1" fillId="0" borderId="38" xfId="0" applyFont="1" applyBorder="1" applyAlignment="1">
      <alignment horizontal="center" vertical="top" shrinkToFit="1"/>
    </xf>
    <xf numFmtId="0" fontId="3" fillId="4" borderId="39" xfId="0" applyFont="1" applyFill="1" applyBorder="1" applyAlignment="1">
      <alignment horizontal="center" vertical="top"/>
    </xf>
    <xf numFmtId="0" fontId="3" fillId="4" borderId="39" xfId="0" applyFont="1" applyFill="1" applyBorder="1" applyAlignment="1">
      <alignment vertical="top"/>
    </xf>
    <xf numFmtId="176" fontId="1" fillId="4" borderId="39" xfId="1" applyFont="1" applyFill="1" applyBorder="1" applyAlignment="1">
      <alignment horizontal="center" vertical="top"/>
    </xf>
    <xf numFmtId="176" fontId="1" fillId="4" borderId="39" xfId="1" applyFont="1" applyFill="1" applyBorder="1" applyAlignment="1">
      <alignment horizontal="center" vertical="top" shrinkToFit="1"/>
    </xf>
    <xf numFmtId="0" fontId="1" fillId="4" borderId="39" xfId="0" applyFont="1" applyFill="1" applyBorder="1" applyAlignment="1">
      <alignment horizontal="center" vertical="top" shrinkToFit="1"/>
    </xf>
    <xf numFmtId="0" fontId="1" fillId="0" borderId="40" xfId="0" applyFont="1" applyBorder="1" applyAlignment="1">
      <alignment vertical="top"/>
    </xf>
    <xf numFmtId="0" fontId="3" fillId="5" borderId="40" xfId="0" applyFont="1" applyFill="1" applyBorder="1" applyAlignment="1">
      <alignment vertical="top"/>
    </xf>
    <xf numFmtId="176" fontId="1" fillId="5" borderId="40" xfId="1" applyFont="1" applyFill="1" applyBorder="1" applyAlignment="1">
      <alignment vertical="top"/>
    </xf>
    <xf numFmtId="176" fontId="1" fillId="5" borderId="40" xfId="1" applyFont="1" applyFill="1" applyBorder="1" applyAlignment="1">
      <alignment vertical="top" shrinkToFit="1"/>
    </xf>
    <xf numFmtId="0" fontId="1" fillId="5" borderId="40" xfId="0" applyFont="1" applyFill="1" applyBorder="1" applyAlignment="1">
      <alignment horizontal="center" vertical="top" shrinkToFit="1"/>
    </xf>
    <xf numFmtId="0" fontId="3" fillId="0" borderId="40" xfId="0" applyFont="1" applyBorder="1" applyAlignment="1">
      <alignment vertical="top"/>
    </xf>
    <xf numFmtId="176" fontId="1" fillId="0" borderId="40" xfId="1" applyFont="1" applyFill="1" applyBorder="1" applyAlignment="1">
      <alignment vertical="top"/>
    </xf>
    <xf numFmtId="176" fontId="1" fillId="0" borderId="40" xfId="1" applyFont="1" applyBorder="1" applyAlignment="1">
      <alignment vertical="top" shrinkToFit="1"/>
    </xf>
    <xf numFmtId="0" fontId="1" fillId="0" borderId="40" xfId="0" applyFont="1" applyBorder="1" applyAlignment="1">
      <alignment horizontal="center" vertical="top" shrinkToFit="1"/>
    </xf>
    <xf numFmtId="176" fontId="1" fillId="0" borderId="17" xfId="1" applyFont="1" applyBorder="1" applyAlignment="1">
      <alignment vertical="top"/>
    </xf>
    <xf numFmtId="176" fontId="1" fillId="0" borderId="41" xfId="1" applyFont="1" applyBorder="1" applyAlignment="1">
      <alignment vertical="top"/>
    </xf>
    <xf numFmtId="0" fontId="1" fillId="0" borderId="40" xfId="0" applyFont="1" applyBorder="1" applyAlignment="1">
      <alignment horizontal="center" vertical="top" wrapText="1"/>
    </xf>
    <xf numFmtId="0" fontId="1" fillId="0" borderId="40" xfId="0" applyFont="1" applyBorder="1" applyAlignment="1">
      <alignment vertical="top" wrapText="1"/>
    </xf>
    <xf numFmtId="176" fontId="1" fillId="0" borderId="40" xfId="1" applyFont="1" applyFill="1" applyBorder="1" applyAlignment="1">
      <alignment horizontal="right" vertical="top"/>
    </xf>
    <xf numFmtId="0" fontId="1" fillId="0" borderId="42" xfId="0" applyFont="1" applyBorder="1" applyAlignment="1">
      <alignment vertical="top"/>
    </xf>
    <xf numFmtId="176" fontId="1" fillId="0" borderId="36" xfId="1" applyFont="1" applyFill="1" applyBorder="1" applyAlignment="1">
      <alignment horizontal="right" vertical="top"/>
    </xf>
    <xf numFmtId="176" fontId="1" fillId="0" borderId="36" xfId="1" applyFont="1" applyBorder="1" applyAlignment="1">
      <alignment vertical="top" shrinkToFit="1"/>
    </xf>
    <xf numFmtId="176" fontId="1" fillId="0" borderId="37" xfId="1" applyFont="1" applyBorder="1" applyAlignment="1">
      <alignment vertical="top" shrinkToFit="1"/>
    </xf>
    <xf numFmtId="0" fontId="8" fillId="4" borderId="29" xfId="0" applyFont="1" applyFill="1" applyBorder="1" applyAlignment="1">
      <alignment horizontal="left" vertical="top"/>
    </xf>
    <xf numFmtId="176" fontId="1" fillId="4" borderId="30" xfId="1" applyFont="1" applyFill="1" applyBorder="1" applyAlignment="1">
      <alignment horizontal="center" vertical="top"/>
    </xf>
    <xf numFmtId="0" fontId="1" fillId="4" borderId="13" xfId="0" applyFont="1" applyFill="1" applyBorder="1" applyAlignment="1">
      <alignment horizontal="center" vertical="top" wrapText="1"/>
    </xf>
    <xf numFmtId="176" fontId="1" fillId="0" borderId="23" xfId="1" applyFont="1" applyBorder="1" applyAlignment="1">
      <alignment horizontal="center" vertical="top"/>
    </xf>
    <xf numFmtId="176" fontId="1" fillId="0" borderId="31" xfId="1" applyFont="1" applyBorder="1" applyAlignment="1">
      <alignment horizontal="center" vertical="top"/>
    </xf>
    <xf numFmtId="0" fontId="1" fillId="0" borderId="33" xfId="0" applyFont="1" applyBorder="1" applyAlignment="1">
      <alignment vertical="top" wrapText="1"/>
    </xf>
    <xf numFmtId="176" fontId="1" fillId="0" borderId="33" xfId="1" applyFont="1" applyFill="1" applyBorder="1" applyAlignment="1">
      <alignment horizontal="center" vertical="top"/>
    </xf>
    <xf numFmtId="176" fontId="1" fillId="0" borderId="33" xfId="1" applyFont="1" applyBorder="1" applyAlignment="1">
      <alignment horizontal="center" vertical="top"/>
    </xf>
    <xf numFmtId="176" fontId="1" fillId="0" borderId="34" xfId="1" applyFont="1" applyBorder="1" applyAlignment="1">
      <alignment horizontal="center" vertical="top"/>
    </xf>
    <xf numFmtId="0" fontId="1" fillId="0" borderId="35" xfId="0" applyFont="1" applyBorder="1" applyAlignment="1">
      <alignment horizontal="center" vertical="top" wrapText="1"/>
    </xf>
    <xf numFmtId="0" fontId="1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76" fontId="3" fillId="4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top" shrinkToFit="1"/>
    </xf>
    <xf numFmtId="176" fontId="1" fillId="0" borderId="0" xfId="0" applyNumberFormat="1" applyFont="1"/>
    <xf numFmtId="0" fontId="2" fillId="0" borderId="0" xfId="0" applyFont="1"/>
    <xf numFmtId="176" fontId="1" fillId="0" borderId="0" xfId="1" applyFont="1"/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indent="12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180" fontId="9" fillId="0" borderId="0" xfId="0" applyNumberFormat="1" applyFont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AEAEA"/>
      <color rgb="00660033"/>
      <color rgb="00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60960</xdr:colOff>
      <xdr:row>0</xdr:row>
      <xdr:rowOff>0</xdr:rowOff>
    </xdr:from>
    <xdr:to>
      <xdr:col>0</xdr:col>
      <xdr:colOff>552705</xdr:colOff>
      <xdr:row>1</xdr:row>
      <xdr:rowOff>14220</xdr:rowOff>
    </xdr:to>
    <xdr:pic>
      <xdr:nvPicPr>
        <xdr:cNvPr id="2" name="รูปภาพ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0"/>
          <a:ext cx="491490" cy="539750"/>
        </a:xfrm>
        <a:prstGeom prst="rect">
          <a:avLst/>
        </a:prstGeom>
      </xdr:spPr>
    </xdr:pic>
    <xdr:clientData/>
  </xdr:twoCellAnchor>
  <xdr:twoCellAnchor editAs="oneCell">
    <xdr:from>
      <xdr:col>5</xdr:col>
      <xdr:colOff>251460</xdr:colOff>
      <xdr:row>13</xdr:row>
      <xdr:rowOff>251460</xdr:rowOff>
    </xdr:from>
    <xdr:to>
      <xdr:col>7</xdr:col>
      <xdr:colOff>0</xdr:colOff>
      <xdr:row>17</xdr:row>
      <xdr:rowOff>51071</xdr:rowOff>
    </xdr:to>
    <xdr:pic>
      <xdr:nvPicPr>
        <xdr:cNvPr id="3" name="รูปภาพ 2"/>
        <xdr:cNvPicPr>
          <a:picLocks noChangeAspect="1"/>
        </xdr:cNvPicPr>
      </xdr:nvPicPr>
      <xdr:blipFill>
        <a:blip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4535" y="3977640"/>
          <a:ext cx="948690" cy="8280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21</xdr:row>
      <xdr:rowOff>205740</xdr:rowOff>
    </xdr:from>
    <xdr:to>
      <xdr:col>7</xdr:col>
      <xdr:colOff>313462</xdr:colOff>
      <xdr:row>25</xdr:row>
      <xdr:rowOff>34445</xdr:rowOff>
    </xdr:to>
    <xdr:pic>
      <xdr:nvPicPr>
        <xdr:cNvPr id="4" name="รูปภาพ 3"/>
        <xdr:cNvPicPr>
          <a:picLocks noChangeAspect="1"/>
        </xdr:cNvPicPr>
      </xdr:nvPicPr>
      <xdr:blipFill>
        <a:blip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3075" y="5989320"/>
          <a:ext cx="1513205" cy="857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1758879</xdr:colOff>
      <xdr:row>73</xdr:row>
      <xdr:rowOff>170326</xdr:rowOff>
    </xdr:from>
    <xdr:to>
      <xdr:col>2</xdr:col>
      <xdr:colOff>2802126</xdr:colOff>
      <xdr:row>76</xdr:row>
      <xdr:rowOff>41655</xdr:rowOff>
    </xdr:to>
    <xdr:pic>
      <xdr:nvPicPr>
        <xdr:cNvPr id="2" name="รูปภาพ 1"/>
        <xdr:cNvPicPr>
          <a:picLocks noChangeAspect="1"/>
        </xdr:cNvPicPr>
      </xdr:nvPicPr>
      <xdr:blipFill>
        <a:blip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5585" y="27724100"/>
          <a:ext cx="1043305" cy="861695"/>
        </a:xfrm>
        <a:prstGeom prst="rect">
          <a:avLst/>
        </a:prstGeom>
      </xdr:spPr>
    </xdr:pic>
    <xdr:clientData/>
  </xdr:twoCellAnchor>
  <xdr:twoCellAnchor editAs="oneCell">
    <xdr:from>
      <xdr:col>4</xdr:col>
      <xdr:colOff>161367</xdr:colOff>
      <xdr:row>73</xdr:row>
      <xdr:rowOff>174808</xdr:rowOff>
    </xdr:from>
    <xdr:to>
      <xdr:col>5</xdr:col>
      <xdr:colOff>309878</xdr:colOff>
      <xdr:row>76</xdr:row>
      <xdr:rowOff>75231</xdr:rowOff>
    </xdr:to>
    <xdr:pic>
      <xdr:nvPicPr>
        <xdr:cNvPr id="4" name="รูปภาพ 3"/>
        <xdr:cNvPicPr>
          <a:picLocks noChangeAspect="1"/>
        </xdr:cNvPicPr>
      </xdr:nvPicPr>
      <xdr:blipFill>
        <a:blip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8875" y="27728545"/>
          <a:ext cx="1468120" cy="8909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327660</xdr:colOff>
      <xdr:row>7</xdr:row>
      <xdr:rowOff>91440</xdr:rowOff>
    </xdr:from>
    <xdr:to>
      <xdr:col>3</xdr:col>
      <xdr:colOff>0</xdr:colOff>
      <xdr:row>10</xdr:row>
      <xdr:rowOff>20591</xdr:rowOff>
    </xdr:to>
    <xdr:pic>
      <xdr:nvPicPr>
        <xdr:cNvPr id="2" name="รูปภาพ 1"/>
        <xdr:cNvPicPr>
          <a:picLocks noChangeAspect="1"/>
        </xdr:cNvPicPr>
      </xdr:nvPicPr>
      <xdr:blipFill>
        <a:blip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015" y="2552700"/>
          <a:ext cx="958850" cy="843280"/>
        </a:xfrm>
        <a:prstGeom prst="rect">
          <a:avLst/>
        </a:prstGeom>
      </xdr:spPr>
    </xdr:pic>
    <xdr:clientData/>
  </xdr:twoCellAnchor>
  <xdr:twoCellAnchor editAs="oneCell">
    <xdr:from>
      <xdr:col>2</xdr:col>
      <xdr:colOff>83820</xdr:colOff>
      <xdr:row>12</xdr:row>
      <xdr:rowOff>129540</xdr:rowOff>
    </xdr:from>
    <xdr:to>
      <xdr:col>3</xdr:col>
      <xdr:colOff>267742</xdr:colOff>
      <xdr:row>15</xdr:row>
      <xdr:rowOff>87785</xdr:rowOff>
    </xdr:to>
    <xdr:pic>
      <xdr:nvPicPr>
        <xdr:cNvPr id="3" name="รูปภาพ 2"/>
        <xdr:cNvPicPr>
          <a:picLocks noChangeAspect="1"/>
        </xdr:cNvPicPr>
      </xdr:nvPicPr>
      <xdr:blipFill>
        <a:blip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7175" y="4114800"/>
          <a:ext cx="1470025" cy="872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41"/>
  <sheetViews>
    <sheetView view="pageBreakPreview" zoomScaleNormal="100" workbookViewId="0">
      <selection activeCell="M3" sqref="M3"/>
    </sheetView>
  </sheetViews>
  <sheetFormatPr defaultColWidth="9" defaultRowHeight="15"/>
  <cols>
    <col min="1" max="2" width="9.09523809523809" customWidth="1"/>
  </cols>
  <sheetData>
    <row r="1" ht="41.4" customHeight="1" spans="1:9">
      <c r="A1" s="139" t="s">
        <v>0</v>
      </c>
      <c r="B1" s="139"/>
      <c r="C1" s="139"/>
      <c r="D1" s="139"/>
      <c r="E1" s="139"/>
      <c r="F1" s="139"/>
      <c r="G1" s="139"/>
      <c r="H1" s="139"/>
      <c r="I1" s="139"/>
    </row>
    <row r="2" ht="23.25" spans="1:9">
      <c r="A2" s="140" t="s">
        <v>1</v>
      </c>
    </row>
    <row r="3" ht="23.25" spans="1:9">
      <c r="A3" s="141" t="s">
        <v>2</v>
      </c>
    </row>
    <row r="4" ht="23.25" spans="1:9">
      <c r="A4" s="141" t="s">
        <v>3</v>
      </c>
    </row>
    <row r="5" s="138" customFormat="1" ht="20.25"/>
    <row r="6" s="138" customFormat="1" ht="20.25" spans="1:9">
      <c r="A6" s="142" t="s">
        <v>4</v>
      </c>
      <c r="C6" s="143"/>
    </row>
    <row r="7" s="138" customFormat="1" ht="20.25" spans="1:9">
      <c r="C7" s="143"/>
    </row>
    <row r="8" s="138" customFormat="1" ht="20.25" spans="1:9">
      <c r="A8" s="143"/>
      <c r="B8" s="138" t="s">
        <v>5</v>
      </c>
    </row>
    <row r="9" s="138" customFormat="1" ht="20.25" spans="1:9">
      <c r="A9" s="144" t="s">
        <v>6</v>
      </c>
    </row>
    <row r="10" s="138" customFormat="1" ht="20.25" spans="1:9">
      <c r="D10" s="143"/>
      <c r="E10" s="143"/>
    </row>
    <row r="11" s="138" customFormat="1" ht="20.25" spans="1:9">
      <c r="A11" s="145"/>
      <c r="B11" s="144" t="s">
        <v>7</v>
      </c>
    </row>
    <row r="12" s="138" customFormat="1" ht="20.25" spans="1:9">
      <c r="A12" s="144" t="s">
        <v>8</v>
      </c>
    </row>
    <row r="13" s="138" customFormat="1" ht="20.25" spans="1:9">
      <c r="A13" s="144" t="s">
        <v>9</v>
      </c>
    </row>
    <row r="14" s="138" customFormat="1" ht="20.25" spans="1:9">
      <c r="A14" s="146"/>
    </row>
    <row r="15" s="138" customFormat="1" ht="20.25" spans="1:9">
      <c r="B15" s="138" t="s">
        <v>10</v>
      </c>
    </row>
    <row r="16" s="138" customFormat="1" ht="20.25"/>
    <row r="17" s="138" customFormat="1" ht="20.25" spans="2:8">
      <c r="E17" s="147" t="s">
        <v>11</v>
      </c>
    </row>
    <row r="18" s="138" customFormat="1" ht="20.25" spans="2:8">
      <c r="F18" s="148" t="s">
        <v>12</v>
      </c>
      <c r="G18" s="148"/>
    </row>
    <row r="19" s="138" customFormat="1" ht="20.25" spans="2:8">
      <c r="E19" s="148" t="s">
        <v>13</v>
      </c>
      <c r="F19" s="148"/>
      <c r="G19" s="148"/>
      <c r="H19" s="148"/>
    </row>
    <row r="20" s="138" customFormat="1" ht="20.25"/>
    <row r="21" s="138" customFormat="1" ht="20.25" spans="2:8">
      <c r="B21" s="138" t="s">
        <v>14</v>
      </c>
    </row>
    <row r="22" s="138" customFormat="1" ht="20.25" spans="2:8">
      <c r="B22" s="138" t="s">
        <v>15</v>
      </c>
    </row>
    <row r="23" s="138" customFormat="1" ht="20.25" spans="2:8">
      <c r="B23" s="138" t="s">
        <v>16</v>
      </c>
    </row>
    <row r="24" s="138" customFormat="1" ht="20.25"/>
    <row r="25" s="138" customFormat="1" ht="20.25" spans="2:8">
      <c r="E25" s="147" t="s">
        <v>17</v>
      </c>
    </row>
    <row r="26" s="138" customFormat="1" ht="20.25" spans="2:8">
      <c r="F26" s="148" t="s">
        <v>18</v>
      </c>
      <c r="G26" s="148"/>
    </row>
    <row r="27" s="138" customFormat="1" ht="20.25" spans="2:8">
      <c r="E27" s="148" t="s">
        <v>19</v>
      </c>
      <c r="F27" s="148"/>
      <c r="G27" s="148"/>
      <c r="H27" s="148"/>
    </row>
    <row r="28" s="138" customFormat="1" ht="20.25" spans="2:8">
      <c r="E28" s="149" t="s">
        <v>20</v>
      </c>
      <c r="F28" s="148"/>
      <c r="G28" s="148"/>
      <c r="H28" s="148"/>
    </row>
    <row r="29" s="138" customFormat="1" ht="20.25"/>
    <row r="30" s="138" customFormat="1" ht="20.25"/>
    <row r="31" s="138" customFormat="1" ht="20.25"/>
    <row r="32" s="138" customFormat="1" ht="20.25"/>
    <row r="33" s="138" customFormat="1" ht="20.25"/>
    <row r="34" s="138" customFormat="1" ht="20.25"/>
    <row r="35" s="138" customFormat="1" ht="20.25"/>
    <row r="36" s="138" customFormat="1" ht="20.25"/>
    <row r="37" s="138" customFormat="1" ht="20.25"/>
    <row r="38" s="138" customFormat="1" ht="20.25"/>
    <row r="39" s="138" customFormat="1" ht="20.25"/>
    <row r="40" s="138" customFormat="1" ht="20.25"/>
    <row r="41" s="138" customFormat="1" ht="20.25"/>
  </sheetData>
  <mergeCells count="6">
    <mergeCell ref="A1:I1"/>
    <mergeCell ref="F18:G18"/>
    <mergeCell ref="E19:H19"/>
    <mergeCell ref="F26:G26"/>
    <mergeCell ref="E27:H27"/>
    <mergeCell ref="E28:H28"/>
  </mergeCells>
  <printOptions horizontalCentered="1"/>
  <pageMargins left="0.88" right="0.52" top="0.748031496062992" bottom="0.748031496062992" header="0.31496062992126" footer="0.31496062992126"/>
  <pageSetup paperSize="9" scale="96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A1:G86"/>
  <sheetViews>
    <sheetView view="pageBreakPreview" zoomScaleNormal="85" topLeftCell="A65" workbookViewId="0">
      <selection activeCell="D80" sqref="D80"/>
    </sheetView>
  </sheetViews>
  <sheetFormatPr defaultColWidth="9" defaultRowHeight="24" outlineLevelCol="6"/>
  <cols>
    <col min="1" max="1" width="6" style="1" customWidth="1"/>
    <col min="2" max="2" width="66.4" style="1" customWidth="1"/>
    <col min="3" max="3" width="56.0952380952381" style="1" customWidth="1"/>
    <col min="4" max="4" width="19.8" style="1" customWidth="1"/>
    <col min="5" max="6" width="19.8" style="10" customWidth="1"/>
    <col min="7" max="7" width="19.8" style="11" customWidth="1"/>
    <col min="8" max="16384" width="9" style="1"/>
  </cols>
  <sheetData>
    <row r="1" s="8" customFormat="1" ht="51" customHeight="1" spans="1:7">
      <c r="A1" s="12" t="s">
        <v>21</v>
      </c>
      <c r="B1" s="12"/>
      <c r="C1" s="12"/>
      <c r="D1" s="12"/>
      <c r="E1" s="12"/>
      <c r="F1" s="12"/>
      <c r="G1" s="12"/>
    </row>
    <row r="2" s="8" customFormat="1" ht="45" spans="1:7">
      <c r="A2" s="12" t="s">
        <v>22</v>
      </c>
      <c r="B2" s="12"/>
      <c r="C2" s="12"/>
      <c r="D2" s="12"/>
      <c r="E2" s="12"/>
      <c r="F2" s="12"/>
      <c r="G2" s="12"/>
    </row>
    <row r="3" s="8" customFormat="1" ht="45" spans="1:7">
      <c r="A3" s="12" t="s">
        <v>23</v>
      </c>
      <c r="B3" s="12"/>
      <c r="C3" s="12"/>
      <c r="D3" s="12"/>
      <c r="E3" s="12"/>
      <c r="F3" s="12"/>
      <c r="G3" s="12"/>
    </row>
    <row r="4" ht="12.6" customHeight="1" spans="1:7">
      <c r="A4" s="13"/>
      <c r="B4" s="13"/>
      <c r="C4" s="13"/>
      <c r="D4" s="13"/>
      <c r="E4" s="13"/>
      <c r="F4" s="13"/>
      <c r="G4" s="13"/>
    </row>
    <row r="5" spans="1:7">
      <c r="A5" s="14"/>
      <c r="B5" s="15" t="s">
        <v>24</v>
      </c>
      <c r="C5" s="15" t="s">
        <v>25</v>
      </c>
      <c r="D5" s="15" t="s">
        <v>26</v>
      </c>
      <c r="E5" s="16" t="s">
        <v>27</v>
      </c>
      <c r="F5" s="17" t="s">
        <v>28</v>
      </c>
      <c r="G5" s="18" t="s">
        <v>29</v>
      </c>
    </row>
    <row r="6" spans="1:7">
      <c r="A6" s="19" t="s">
        <v>30</v>
      </c>
      <c r="B6" s="20"/>
      <c r="C6" s="20"/>
      <c r="D6" s="20"/>
      <c r="E6" s="21"/>
      <c r="F6" s="22"/>
      <c r="G6" s="23" t="s">
        <v>31</v>
      </c>
    </row>
    <row r="7" spans="1:7">
      <c r="A7" s="24"/>
      <c r="B7" s="25"/>
      <c r="C7" s="25"/>
      <c r="D7" s="25"/>
      <c r="E7" s="26"/>
      <c r="F7" s="27"/>
      <c r="G7" s="28"/>
    </row>
    <row r="8" spans="1:7">
      <c r="A8" s="29">
        <v>1</v>
      </c>
      <c r="B8" s="30" t="s">
        <v>32</v>
      </c>
      <c r="C8" s="31" t="s">
        <v>33</v>
      </c>
      <c r="D8" s="32">
        <f>D9+D31+D26</f>
        <v>2845800</v>
      </c>
      <c r="E8" s="32">
        <f>E9+E31+E26</f>
        <v>1841808</v>
      </c>
      <c r="F8" s="33">
        <f>E8*100/D8</f>
        <v>64.7202192705039</v>
      </c>
      <c r="G8" s="34" t="s">
        <v>34</v>
      </c>
    </row>
    <row r="9" spans="1:7">
      <c r="A9" s="35"/>
      <c r="B9" s="36" t="s">
        <v>35</v>
      </c>
      <c r="C9" s="37" t="s">
        <v>36</v>
      </c>
      <c r="D9" s="38">
        <f>D12+D13+D14+D15+D16+D17+D18+D19</f>
        <v>2661400</v>
      </c>
      <c r="E9" s="38">
        <f>E12+E13+E14+E15+E16+E17+E18+E19</f>
        <v>1688708</v>
      </c>
      <c r="F9" s="39">
        <f>E9*100/D9</f>
        <v>63.4518674381904</v>
      </c>
      <c r="G9" s="40" t="s">
        <v>34</v>
      </c>
    </row>
    <row r="10" spans="1:7">
      <c r="A10" s="41"/>
      <c r="B10" s="42" t="s">
        <v>37</v>
      </c>
      <c r="C10" s="42"/>
      <c r="D10" s="43"/>
      <c r="E10" s="44"/>
      <c r="F10" s="44"/>
      <c r="G10" s="45"/>
    </row>
    <row r="11" spans="1:7">
      <c r="A11" s="46"/>
      <c r="B11" s="47" t="s">
        <v>38</v>
      </c>
      <c r="C11" s="47"/>
      <c r="D11" s="43"/>
      <c r="E11" s="48"/>
      <c r="F11" s="48"/>
      <c r="G11" s="45"/>
    </row>
    <row r="12" spans="1:7">
      <c r="A12" s="46"/>
      <c r="B12" s="47" t="s">
        <v>39</v>
      </c>
      <c r="C12" s="47" t="s">
        <v>40</v>
      </c>
      <c r="D12" s="43">
        <v>1017000</v>
      </c>
      <c r="E12" s="49">
        <f>97000+110400+36000+97700+111180+8320+33320+71400+107040</f>
        <v>672360</v>
      </c>
      <c r="F12" s="49">
        <f t="shared" ref="F12:F19" si="0">E12*100/D12</f>
        <v>66.1120943952802</v>
      </c>
      <c r="G12" s="50"/>
    </row>
    <row r="13" spans="1:7">
      <c r="A13" s="46"/>
      <c r="B13" s="47" t="s">
        <v>41</v>
      </c>
      <c r="C13" s="47" t="s">
        <v>42</v>
      </c>
      <c r="D13" s="43">
        <v>88400</v>
      </c>
      <c r="E13" s="49">
        <f>2256+2256+38180+2256</f>
        <v>44948</v>
      </c>
      <c r="F13" s="49">
        <f t="shared" si="0"/>
        <v>50.8461538461538</v>
      </c>
      <c r="G13" s="50"/>
    </row>
    <row r="14" spans="1:7">
      <c r="A14" s="46"/>
      <c r="B14" s="47" t="s">
        <v>43</v>
      </c>
      <c r="C14" s="47" t="s">
        <v>44</v>
      </c>
      <c r="D14" s="43">
        <v>18600</v>
      </c>
      <c r="E14" s="49">
        <f>2150+2350</f>
        <v>4500</v>
      </c>
      <c r="F14" s="49">
        <f t="shared" si="0"/>
        <v>24.1935483870968</v>
      </c>
      <c r="G14" s="51"/>
    </row>
    <row r="15" spans="1:7">
      <c r="A15" s="46"/>
      <c r="B15" s="47" t="s">
        <v>45</v>
      </c>
      <c r="C15" s="47" t="s">
        <v>46</v>
      </c>
      <c r="D15" s="43">
        <v>1340500</v>
      </c>
      <c r="E15" s="49">
        <f>157500+140200+149000+149000+149000+149000</f>
        <v>893700</v>
      </c>
      <c r="F15" s="49">
        <f t="shared" si="0"/>
        <v>66.6691533010071</v>
      </c>
      <c r="G15" s="50"/>
    </row>
    <row r="16" spans="1:7">
      <c r="A16" s="46"/>
      <c r="B16" s="47" t="s">
        <v>47</v>
      </c>
      <c r="C16" s="47" t="s">
        <v>44</v>
      </c>
      <c r="D16" s="43">
        <v>19800</v>
      </c>
      <c r="E16" s="49">
        <v>0</v>
      </c>
      <c r="F16" s="49">
        <f t="shared" si="0"/>
        <v>0</v>
      </c>
      <c r="G16" s="50"/>
    </row>
    <row r="17" spans="1:7">
      <c r="A17" s="46"/>
      <c r="B17" s="47" t="s">
        <v>48</v>
      </c>
      <c r="C17" s="47" t="s">
        <v>49</v>
      </c>
      <c r="D17" s="43">
        <v>5500</v>
      </c>
      <c r="E17" s="49">
        <v>5500</v>
      </c>
      <c r="F17" s="49">
        <f t="shared" si="0"/>
        <v>100</v>
      </c>
      <c r="G17" s="50"/>
    </row>
    <row r="18" spans="1:7">
      <c r="A18" s="46"/>
      <c r="B18" s="47" t="s">
        <v>50</v>
      </c>
      <c r="C18" s="47" t="s">
        <v>51</v>
      </c>
      <c r="D18" s="43">
        <v>7700</v>
      </c>
      <c r="E18" s="49">
        <v>7700</v>
      </c>
      <c r="F18" s="49">
        <f t="shared" si="0"/>
        <v>100</v>
      </c>
      <c r="G18" s="50"/>
    </row>
    <row r="19" spans="1:7">
      <c r="A19" s="46"/>
      <c r="B19" s="47" t="s">
        <v>52</v>
      </c>
      <c r="C19" s="47" t="s">
        <v>53</v>
      </c>
      <c r="D19" s="43">
        <f>120000+43900</f>
        <v>163900</v>
      </c>
      <c r="E19" s="49">
        <f>10000+10000+10000+10000+10000+10000</f>
        <v>60000</v>
      </c>
      <c r="F19" s="49">
        <f t="shared" si="0"/>
        <v>36.607687614399</v>
      </c>
      <c r="G19" s="51"/>
    </row>
    <row r="20" ht="72" spans="1:7">
      <c r="A20" s="46"/>
      <c r="B20" s="47" t="s">
        <v>54</v>
      </c>
      <c r="C20" s="47"/>
      <c r="D20" s="50" t="s">
        <v>55</v>
      </c>
      <c r="E20" s="49"/>
      <c r="F20" s="49"/>
      <c r="G20" s="50"/>
    </row>
    <row r="21" ht="72" spans="1:7">
      <c r="A21" s="46"/>
      <c r="B21" s="47" t="s">
        <v>56</v>
      </c>
      <c r="C21" s="47"/>
      <c r="D21" s="50" t="s">
        <v>55</v>
      </c>
      <c r="E21" s="49"/>
      <c r="F21" s="49"/>
      <c r="G21" s="50"/>
    </row>
    <row r="22" ht="72" spans="1:7">
      <c r="A22" s="46"/>
      <c r="B22" s="47" t="s">
        <v>57</v>
      </c>
      <c r="C22" s="47"/>
      <c r="D22" s="50" t="s">
        <v>55</v>
      </c>
      <c r="E22" s="49"/>
      <c r="F22" s="49"/>
      <c r="G22" s="50"/>
    </row>
    <row r="23" ht="72" spans="1:7">
      <c r="A23" s="46"/>
      <c r="B23" s="47" t="s">
        <v>58</v>
      </c>
      <c r="C23" s="47"/>
      <c r="D23" s="50" t="s">
        <v>55</v>
      </c>
      <c r="E23" s="49"/>
      <c r="F23" s="49"/>
      <c r="G23" s="50"/>
    </row>
    <row r="24" ht="72" spans="1:7">
      <c r="A24" s="46"/>
      <c r="B24" s="47" t="s">
        <v>59</v>
      </c>
      <c r="C24" s="47"/>
      <c r="D24" s="50" t="s">
        <v>55</v>
      </c>
      <c r="E24" s="49"/>
      <c r="F24" s="49"/>
      <c r="G24" s="50"/>
    </row>
    <row r="25" ht="72" spans="1:7">
      <c r="A25" s="46"/>
      <c r="B25" s="47" t="s">
        <v>60</v>
      </c>
      <c r="C25" s="47"/>
      <c r="D25" s="50" t="s">
        <v>55</v>
      </c>
      <c r="E25" s="49"/>
      <c r="F25" s="49"/>
      <c r="G25" s="50"/>
    </row>
    <row r="26" spans="1:7">
      <c r="A26" s="46"/>
      <c r="B26" s="52" t="s">
        <v>61</v>
      </c>
      <c r="C26" s="52"/>
      <c r="D26" s="53">
        <f>D28+D29</f>
        <v>120300</v>
      </c>
      <c r="E26" s="53">
        <f t="shared" ref="E26" si="1">E28+E29</f>
        <v>91000</v>
      </c>
      <c r="F26" s="39">
        <f>E26*100/D26</f>
        <v>75.6442227763924</v>
      </c>
      <c r="G26" s="54" t="s">
        <v>34</v>
      </c>
    </row>
    <row r="27" spans="1:7">
      <c r="A27" s="46"/>
      <c r="B27" s="42" t="s">
        <v>37</v>
      </c>
      <c r="C27" s="42"/>
      <c r="D27" s="43"/>
      <c r="E27" s="44"/>
      <c r="F27" s="44"/>
      <c r="G27" s="45"/>
    </row>
    <row r="28" spans="1:7">
      <c r="A28" s="46"/>
      <c r="B28" s="47" t="s">
        <v>38</v>
      </c>
      <c r="C28" s="47"/>
      <c r="D28" s="43">
        <v>120300</v>
      </c>
      <c r="E28" s="44">
        <f>17200+10000+16200+10800+16800+10000+10000</f>
        <v>91000</v>
      </c>
      <c r="F28" s="44">
        <f>E28*100/D28</f>
        <v>75.6442227763924</v>
      </c>
      <c r="G28" s="55"/>
    </row>
    <row r="29" spans="1:7">
      <c r="A29" s="46"/>
      <c r="B29" s="47" t="s">
        <v>60</v>
      </c>
      <c r="C29" s="47"/>
      <c r="D29" s="56">
        <v>0</v>
      </c>
      <c r="E29" s="44"/>
      <c r="F29" s="44"/>
      <c r="G29" s="45"/>
    </row>
    <row r="30" spans="1:7">
      <c r="A30" s="46"/>
      <c r="B30" s="47"/>
      <c r="C30" s="47"/>
      <c r="D30" s="57"/>
      <c r="E30" s="48"/>
      <c r="F30" s="48"/>
      <c r="G30" s="45"/>
    </row>
    <row r="31" spans="1:7">
      <c r="A31" s="46"/>
      <c r="B31" s="58" t="s">
        <v>62</v>
      </c>
      <c r="C31" s="58"/>
      <c r="D31" s="59">
        <f>D34+D35+D36</f>
        <v>64100</v>
      </c>
      <c r="E31" s="59">
        <f>E34+E35+E36</f>
        <v>62100</v>
      </c>
      <c r="F31" s="39">
        <f>E31*100/D31</f>
        <v>96.8798751950078</v>
      </c>
      <c r="G31" s="54" t="s">
        <v>34</v>
      </c>
    </row>
    <row r="32" spans="1:7">
      <c r="A32" s="46"/>
      <c r="B32" s="42" t="s">
        <v>37</v>
      </c>
      <c r="C32" s="42"/>
      <c r="D32" s="57"/>
      <c r="E32" s="48"/>
      <c r="F32" s="48"/>
      <c r="G32" s="45"/>
    </row>
    <row r="33" spans="1:7">
      <c r="A33" s="46"/>
      <c r="B33" s="47" t="s">
        <v>38</v>
      </c>
      <c r="C33" s="47"/>
      <c r="D33" s="57"/>
      <c r="E33" s="48"/>
      <c r="F33" s="48"/>
      <c r="G33" s="45"/>
    </row>
    <row r="34" spans="1:7">
      <c r="A34" s="46"/>
      <c r="B34" s="60" t="s">
        <v>63</v>
      </c>
      <c r="C34" s="60" t="s">
        <v>64</v>
      </c>
      <c r="D34" s="43">
        <v>44100</v>
      </c>
      <c r="E34" s="49">
        <f>17600+10500+16000</f>
        <v>44100</v>
      </c>
      <c r="F34" s="49">
        <f>E34*100/D34</f>
        <v>100</v>
      </c>
      <c r="G34" s="50"/>
    </row>
    <row r="35" spans="1:7">
      <c r="A35" s="46"/>
      <c r="B35" s="60" t="s">
        <v>65</v>
      </c>
      <c r="C35" s="60" t="s">
        <v>66</v>
      </c>
      <c r="D35" s="43">
        <v>12000</v>
      </c>
      <c r="E35" s="49">
        <v>12000</v>
      </c>
      <c r="F35" s="49">
        <f t="shared" ref="F35:F38" si="2">E35*100/D35</f>
        <v>100</v>
      </c>
      <c r="G35" s="50"/>
    </row>
    <row r="36" spans="1:7">
      <c r="A36" s="61"/>
      <c r="B36" s="60" t="s">
        <v>67</v>
      </c>
      <c r="C36" s="60" t="s">
        <v>68</v>
      </c>
      <c r="D36" s="62">
        <v>8000</v>
      </c>
      <c r="E36" s="63">
        <v>6000</v>
      </c>
      <c r="F36" s="64">
        <f t="shared" si="2"/>
        <v>75</v>
      </c>
      <c r="G36" s="65"/>
    </row>
    <row r="37" spans="1:7">
      <c r="A37" s="66">
        <v>2</v>
      </c>
      <c r="B37" s="67" t="s">
        <v>69</v>
      </c>
      <c r="C37" s="67"/>
      <c r="D37" s="68">
        <f>D38</f>
        <v>76100</v>
      </c>
      <c r="E37" s="68">
        <f>E38</f>
        <v>76100</v>
      </c>
      <c r="F37" s="69">
        <f t="shared" si="2"/>
        <v>100</v>
      </c>
      <c r="G37" s="70" t="s">
        <v>34</v>
      </c>
    </row>
    <row r="38" spans="1:7">
      <c r="A38" s="46"/>
      <c r="B38" s="71" t="s">
        <v>70</v>
      </c>
      <c r="C38" s="71"/>
      <c r="D38" s="53">
        <f>D40+D41</f>
        <v>76100</v>
      </c>
      <c r="E38" s="53">
        <f>E40+E41</f>
        <v>76100</v>
      </c>
      <c r="F38" s="72">
        <f t="shared" si="2"/>
        <v>100</v>
      </c>
      <c r="G38" s="73" t="s">
        <v>34</v>
      </c>
    </row>
    <row r="39" spans="1:7">
      <c r="A39" s="46"/>
      <c r="B39" s="74" t="s">
        <v>37</v>
      </c>
      <c r="C39" s="74"/>
      <c r="D39" s="43"/>
      <c r="E39" s="44"/>
      <c r="F39" s="75"/>
      <c r="G39" s="76"/>
    </row>
    <row r="40" spans="1:7">
      <c r="A40" s="46"/>
      <c r="B40" s="47" t="s">
        <v>38</v>
      </c>
      <c r="C40" s="47" t="s">
        <v>71</v>
      </c>
      <c r="D40" s="43">
        <v>76100</v>
      </c>
      <c r="E40" s="44">
        <f>8500+20200+10000+12000+12600+12800</f>
        <v>76100</v>
      </c>
      <c r="F40" s="75">
        <f>E40*100/D40</f>
        <v>100</v>
      </c>
      <c r="G40" s="77"/>
    </row>
    <row r="41" spans="1:7">
      <c r="A41" s="46"/>
      <c r="B41" s="47" t="s">
        <v>60</v>
      </c>
      <c r="C41" s="47"/>
      <c r="D41" s="56">
        <v>0</v>
      </c>
      <c r="E41" s="44"/>
      <c r="F41" s="44"/>
      <c r="G41" s="45"/>
    </row>
    <row r="42" spans="1:7">
      <c r="A42" s="78"/>
      <c r="B42" s="79"/>
      <c r="C42" s="79"/>
      <c r="D42" s="80"/>
      <c r="E42" s="81"/>
      <c r="F42" s="82"/>
      <c r="G42" s="83"/>
    </row>
    <row r="43" spans="1:7">
      <c r="A43" s="66">
        <v>3</v>
      </c>
      <c r="B43" s="67" t="s">
        <v>72</v>
      </c>
      <c r="C43" s="67"/>
      <c r="D43" s="84">
        <f>D44+D50+D54+D58</f>
        <v>131225</v>
      </c>
      <c r="E43" s="84">
        <f>E44+E50+E54+E58</f>
        <v>87575</v>
      </c>
      <c r="F43" s="85">
        <f t="shared" ref="F43:F44" si="3">E43*100/D43</f>
        <v>66.7365212421414</v>
      </c>
      <c r="G43" s="70" t="s">
        <v>34</v>
      </c>
    </row>
    <row r="44" spans="1:7">
      <c r="A44" s="46"/>
      <c r="B44" s="71" t="s">
        <v>73</v>
      </c>
      <c r="C44" s="71"/>
      <c r="D44" s="59">
        <f>D47</f>
        <v>89850</v>
      </c>
      <c r="E44" s="59">
        <f>E47</f>
        <v>59200</v>
      </c>
      <c r="F44" s="86">
        <f t="shared" si="3"/>
        <v>65.8875904284919</v>
      </c>
      <c r="G44" s="73" t="s">
        <v>34</v>
      </c>
    </row>
    <row r="45" spans="1:7">
      <c r="A45" s="46"/>
      <c r="B45" s="74" t="s">
        <v>37</v>
      </c>
      <c r="C45" s="74"/>
      <c r="D45" s="57"/>
      <c r="E45" s="48"/>
      <c r="F45" s="87"/>
      <c r="G45" s="76"/>
    </row>
    <row r="46" spans="1:7">
      <c r="A46" s="46"/>
      <c r="B46" s="47" t="s">
        <v>38</v>
      </c>
      <c r="C46" s="47"/>
      <c r="D46" s="57"/>
      <c r="E46" s="48"/>
      <c r="F46" s="87"/>
      <c r="G46" s="76"/>
    </row>
    <row r="47" spans="1:7">
      <c r="A47" s="46"/>
      <c r="B47" s="47" t="s">
        <v>74</v>
      </c>
      <c r="C47" s="47" t="s">
        <v>75</v>
      </c>
      <c r="D47" s="57">
        <v>89850</v>
      </c>
      <c r="E47" s="49">
        <f>14600+13000+16200+15400</f>
        <v>59200</v>
      </c>
      <c r="F47" s="88">
        <f>E47*100/D47</f>
        <v>65.8875904284919</v>
      </c>
      <c r="G47" s="77"/>
    </row>
    <row r="48" spans="1:7">
      <c r="A48" s="46"/>
      <c r="B48" s="47" t="s">
        <v>60</v>
      </c>
      <c r="C48" s="47"/>
      <c r="D48" s="47"/>
      <c r="E48" s="48"/>
      <c r="F48" s="87"/>
      <c r="G48" s="76"/>
    </row>
    <row r="49" ht="72" spans="1:7">
      <c r="A49" s="46"/>
      <c r="B49" s="47" t="s">
        <v>76</v>
      </c>
      <c r="C49" s="47" t="s">
        <v>77</v>
      </c>
      <c r="D49" s="50" t="s">
        <v>55</v>
      </c>
      <c r="E49" s="50" t="s">
        <v>55</v>
      </c>
      <c r="F49" s="88"/>
      <c r="G49" s="77"/>
    </row>
    <row r="50" spans="1:7">
      <c r="A50" s="46"/>
      <c r="B50" s="71" t="s">
        <v>78</v>
      </c>
      <c r="C50" s="71"/>
      <c r="D50" s="59">
        <f>D52</f>
        <v>20000</v>
      </c>
      <c r="E50" s="59">
        <f>E52</f>
        <v>10000</v>
      </c>
      <c r="F50" s="86">
        <f>E50*100/D50</f>
        <v>50</v>
      </c>
      <c r="G50" s="73" t="s">
        <v>34</v>
      </c>
    </row>
    <row r="51" spans="1:7">
      <c r="A51" s="46"/>
      <c r="B51" s="74" t="s">
        <v>37</v>
      </c>
      <c r="C51" s="74"/>
      <c r="D51" s="57"/>
      <c r="E51" s="48"/>
      <c r="F51" s="87"/>
      <c r="G51" s="76"/>
    </row>
    <row r="52" spans="1:7">
      <c r="A52" s="46"/>
      <c r="B52" s="47" t="s">
        <v>38</v>
      </c>
      <c r="C52" s="47" t="s">
        <v>79</v>
      </c>
      <c r="D52" s="57">
        <v>20000</v>
      </c>
      <c r="E52" s="49">
        <v>10000</v>
      </c>
      <c r="F52" s="88">
        <f>E52*100/D52</f>
        <v>50</v>
      </c>
      <c r="G52" s="77"/>
    </row>
    <row r="53" spans="1:7">
      <c r="A53" s="46"/>
      <c r="B53" s="47"/>
      <c r="C53" s="47"/>
      <c r="D53" s="43"/>
      <c r="E53" s="44"/>
      <c r="F53" s="75"/>
      <c r="G53" s="76"/>
    </row>
    <row r="54" spans="1:7">
      <c r="A54" s="89"/>
      <c r="B54" s="71" t="s">
        <v>80</v>
      </c>
      <c r="C54" s="71"/>
      <c r="D54" s="53">
        <f>D56</f>
        <v>11175</v>
      </c>
      <c r="E54" s="53">
        <f>E56</f>
        <v>11175</v>
      </c>
      <c r="F54" s="72">
        <f>E54*100/D54</f>
        <v>100</v>
      </c>
      <c r="G54" s="73" t="s">
        <v>34</v>
      </c>
    </row>
    <row r="55" spans="1:7">
      <c r="A55" s="89"/>
      <c r="B55" s="74" t="s">
        <v>37</v>
      </c>
      <c r="C55" s="74"/>
      <c r="D55" s="43"/>
      <c r="E55" s="44"/>
      <c r="F55" s="75"/>
      <c r="G55" s="76"/>
    </row>
    <row r="56" spans="1:7">
      <c r="A56" s="46"/>
      <c r="B56" s="47" t="s">
        <v>38</v>
      </c>
      <c r="C56" s="47" t="s">
        <v>42</v>
      </c>
      <c r="D56" s="57">
        <v>11175</v>
      </c>
      <c r="E56" s="49">
        <v>11175</v>
      </c>
      <c r="F56" s="88">
        <f>E56*100/D56</f>
        <v>100</v>
      </c>
      <c r="G56" s="77"/>
    </row>
    <row r="57" spans="1:7">
      <c r="A57" s="90"/>
      <c r="B57" s="47"/>
      <c r="C57" s="47"/>
      <c r="D57" s="43"/>
      <c r="E57" s="44"/>
      <c r="F57" s="75"/>
      <c r="G57" s="76"/>
    </row>
    <row r="58" spans="1:7">
      <c r="A58" s="89"/>
      <c r="B58" s="71" t="s">
        <v>81</v>
      </c>
      <c r="C58" s="71"/>
      <c r="D58" s="53">
        <f>D60</f>
        <v>10200</v>
      </c>
      <c r="E58" s="53">
        <f>E60</f>
        <v>7200</v>
      </c>
      <c r="F58" s="72">
        <f>E58*100/D58</f>
        <v>70.5882352941177</v>
      </c>
      <c r="G58" s="73" t="s">
        <v>34</v>
      </c>
    </row>
    <row r="59" spans="1:7">
      <c r="A59" s="89"/>
      <c r="B59" s="74" t="s">
        <v>37</v>
      </c>
      <c r="C59" s="74"/>
      <c r="D59" s="43"/>
      <c r="E59" s="44"/>
      <c r="F59" s="75"/>
      <c r="G59" s="76"/>
    </row>
    <row r="60" spans="1:7">
      <c r="A60" s="46"/>
      <c r="B60" s="47" t="s">
        <v>38</v>
      </c>
      <c r="C60" s="47" t="s">
        <v>42</v>
      </c>
      <c r="D60" s="57">
        <v>10200</v>
      </c>
      <c r="E60" s="49">
        <v>7200</v>
      </c>
      <c r="F60" s="88">
        <f>E60*100/D60</f>
        <v>70.5882352941177</v>
      </c>
      <c r="G60" s="77"/>
    </row>
    <row r="61" spans="1:7">
      <c r="A61" s="91"/>
      <c r="B61" s="92"/>
      <c r="C61" s="92"/>
      <c r="D61" s="93"/>
      <c r="E61" s="94"/>
      <c r="F61" s="95"/>
      <c r="G61" s="96"/>
    </row>
    <row r="62" spans="1:7">
      <c r="A62" s="97">
        <v>4</v>
      </c>
      <c r="B62" s="98" t="s">
        <v>82</v>
      </c>
      <c r="C62" s="98"/>
      <c r="D62" s="99">
        <f>D63</f>
        <v>54240</v>
      </c>
      <c r="E62" s="99">
        <f>E63</f>
        <v>33600</v>
      </c>
      <c r="F62" s="100">
        <f>E62*100/D62</f>
        <v>61.9469026548673</v>
      </c>
      <c r="G62" s="101" t="s">
        <v>34</v>
      </c>
    </row>
    <row r="63" spans="1:7">
      <c r="A63" s="102"/>
      <c r="B63" s="103" t="s">
        <v>83</v>
      </c>
      <c r="C63" s="103"/>
      <c r="D63" s="104">
        <f>D65+D66+D67</f>
        <v>54240</v>
      </c>
      <c r="E63" s="104">
        <f>E65+E66+E67</f>
        <v>33600</v>
      </c>
      <c r="F63" s="105">
        <f>E63*100/D63</f>
        <v>61.9469026548673</v>
      </c>
      <c r="G63" s="106" t="s">
        <v>34</v>
      </c>
    </row>
    <row r="64" spans="1:7">
      <c r="A64" s="102"/>
      <c r="B64" s="107" t="s">
        <v>84</v>
      </c>
      <c r="C64" s="107"/>
      <c r="D64" s="108"/>
      <c r="E64" s="109"/>
      <c r="F64" s="109"/>
      <c r="G64" s="110"/>
    </row>
    <row r="65" spans="1:7">
      <c r="A65" s="102"/>
      <c r="B65" s="102" t="s">
        <v>85</v>
      </c>
      <c r="C65" s="102" t="s">
        <v>44</v>
      </c>
      <c r="D65" s="108">
        <v>1140</v>
      </c>
      <c r="E65" s="111">
        <v>0</v>
      </c>
      <c r="F65" s="112">
        <f>E65*100/D65</f>
        <v>0</v>
      </c>
      <c r="G65" s="113"/>
    </row>
    <row r="66" ht="48" spans="1:7">
      <c r="A66" s="102"/>
      <c r="B66" s="114" t="s">
        <v>86</v>
      </c>
      <c r="C66" s="102" t="s">
        <v>87</v>
      </c>
      <c r="D66" s="115">
        <v>37500</v>
      </c>
      <c r="E66" s="111">
        <v>18000</v>
      </c>
      <c r="F66" s="112">
        <f>E66*100/D66</f>
        <v>48</v>
      </c>
      <c r="G66" s="113"/>
    </row>
    <row r="67" spans="1:7">
      <c r="A67" s="102"/>
      <c r="B67" s="102" t="s">
        <v>88</v>
      </c>
      <c r="C67" s="102" t="s">
        <v>44</v>
      </c>
      <c r="D67" s="115">
        <v>15600</v>
      </c>
      <c r="E67" s="111">
        <v>15600</v>
      </c>
      <c r="F67" s="112">
        <f>E67*100/D67</f>
        <v>100</v>
      </c>
      <c r="G67" s="113"/>
    </row>
    <row r="68" spans="1:7">
      <c r="A68" s="116"/>
      <c r="B68" s="92"/>
      <c r="C68" s="92"/>
      <c r="D68" s="117"/>
      <c r="E68" s="118"/>
      <c r="F68" s="119"/>
      <c r="G68" s="96"/>
    </row>
    <row r="69" spans="1:7">
      <c r="A69" s="66">
        <v>5</v>
      </c>
      <c r="B69" s="120" t="s">
        <v>89</v>
      </c>
      <c r="C69" s="120"/>
      <c r="D69" s="68">
        <f>D71</f>
        <v>84000</v>
      </c>
      <c r="E69" s="68">
        <f>E71</f>
        <v>84000</v>
      </c>
      <c r="F69" s="121">
        <f>E69*100/D69</f>
        <v>100</v>
      </c>
      <c r="G69" s="122" t="s">
        <v>34</v>
      </c>
    </row>
    <row r="70" spans="1:7">
      <c r="A70" s="46"/>
      <c r="B70" s="74" t="s">
        <v>90</v>
      </c>
      <c r="C70" s="74"/>
      <c r="D70" s="43"/>
      <c r="E70" s="123"/>
      <c r="F70" s="124"/>
      <c r="G70" s="77"/>
    </row>
    <row r="71" spans="1:7">
      <c r="A71" s="46"/>
      <c r="B71" s="47" t="s">
        <v>38</v>
      </c>
      <c r="C71" s="47" t="s">
        <v>91</v>
      </c>
      <c r="D71" s="43">
        <v>84000</v>
      </c>
      <c r="E71" s="49">
        <v>84000</v>
      </c>
      <c r="F71" s="88">
        <f>E71*100/D71</f>
        <v>100</v>
      </c>
      <c r="G71" s="77"/>
    </row>
    <row r="72" spans="1:7">
      <c r="A72" s="78"/>
      <c r="B72" s="125"/>
      <c r="C72" s="47"/>
      <c r="D72" s="126"/>
      <c r="E72" s="127"/>
      <c r="F72" s="128"/>
      <c r="G72" s="129"/>
    </row>
    <row r="73" spans="1:7">
      <c r="A73" s="130"/>
      <c r="B73" s="131" t="s">
        <v>92</v>
      </c>
      <c r="C73" s="132"/>
      <c r="D73" s="133">
        <f>D8+D37+D43+D62+D69</f>
        <v>3191365</v>
      </c>
      <c r="E73" s="133">
        <f>E8+E37+E43+E62+E69</f>
        <v>2123083</v>
      </c>
      <c r="F73" s="133">
        <f>E73*100/D73</f>
        <v>66.52585962433</v>
      </c>
      <c r="G73" s="134"/>
    </row>
    <row r="74" spans="1:7">
      <c r="A74" s="7"/>
      <c r="D74" s="135"/>
    </row>
    <row r="75" ht="27" spans="1:7">
      <c r="A75" s="136"/>
      <c r="B75" s="136"/>
      <c r="C75" s="136"/>
      <c r="E75" s="137"/>
      <c r="F75" s="137"/>
      <c r="G75" s="7"/>
    </row>
    <row r="76" ht="27" spans="1:7">
      <c r="A76" s="136"/>
      <c r="B76" s="136"/>
      <c r="C76" s="1" t="s">
        <v>93</v>
      </c>
      <c r="D76" s="6" t="s">
        <v>94</v>
      </c>
      <c r="F76" s="137" t="s">
        <v>95</v>
      </c>
      <c r="G76" s="7"/>
    </row>
    <row r="77" ht="27" spans="1:7">
      <c r="A77" s="136"/>
      <c r="B77" s="136"/>
      <c r="C77" s="7" t="s">
        <v>12</v>
      </c>
      <c r="E77" s="7" t="s">
        <v>18</v>
      </c>
      <c r="F77" s="137"/>
      <c r="G77" s="7"/>
    </row>
    <row r="78" ht="27" spans="1:7">
      <c r="A78" s="136"/>
      <c r="B78" s="136"/>
      <c r="C78" s="7" t="s">
        <v>13</v>
      </c>
      <c r="E78" s="7" t="s">
        <v>19</v>
      </c>
      <c r="F78" s="137"/>
      <c r="G78" s="7"/>
    </row>
    <row r="79" ht="27" spans="1:7">
      <c r="A79" s="136"/>
      <c r="B79" s="136"/>
      <c r="C79" s="136"/>
      <c r="E79" s="137"/>
      <c r="F79" s="137"/>
      <c r="G79" s="7"/>
    </row>
    <row r="80" ht="27" spans="1:7">
      <c r="A80" s="136"/>
      <c r="B80" s="136"/>
      <c r="C80" s="136"/>
      <c r="E80" s="137"/>
      <c r="F80" s="137"/>
      <c r="G80" s="7"/>
    </row>
    <row r="81" ht="27" spans="1:7">
      <c r="A81" s="136"/>
      <c r="B81" s="136"/>
      <c r="C81" s="136"/>
      <c r="E81" s="137"/>
      <c r="F81" s="137"/>
      <c r="G81" s="7"/>
    </row>
    <row r="82" ht="27" spans="1:7">
      <c r="A82" s="136"/>
      <c r="B82" s="136"/>
      <c r="C82" s="136"/>
      <c r="E82" s="137"/>
      <c r="F82" s="137"/>
      <c r="G82" s="7"/>
    </row>
    <row r="83" ht="27" spans="1:7">
      <c r="A83" s="136"/>
      <c r="B83" s="136"/>
      <c r="C83" s="136"/>
      <c r="E83" s="137"/>
      <c r="F83" s="137"/>
      <c r="G83" s="7"/>
    </row>
    <row r="84" ht="27" spans="1:7">
      <c r="A84" s="136"/>
      <c r="B84" s="136"/>
      <c r="C84" s="136"/>
      <c r="E84" s="137"/>
      <c r="F84" s="137"/>
      <c r="G84" s="7"/>
    </row>
    <row r="85" s="9" customFormat="1" ht="27" spans="1:7">
      <c r="A85" s="136"/>
      <c r="B85" s="136"/>
      <c r="C85" s="136"/>
      <c r="D85" s="1"/>
      <c r="E85" s="137"/>
      <c r="F85" s="137"/>
      <c r="G85" s="7"/>
    </row>
    <row r="86" s="9" customFormat="1" spans="1:7">
      <c r="A86" s="1"/>
      <c r="B86" s="1"/>
      <c r="C86" s="1"/>
      <c r="D86" s="1"/>
      <c r="E86" s="137"/>
      <c r="F86" s="137"/>
      <c r="G86" s="7"/>
    </row>
  </sheetData>
  <mergeCells count="9">
    <mergeCell ref="A1:G1"/>
    <mergeCell ref="A2:G2"/>
    <mergeCell ref="A3:G3"/>
    <mergeCell ref="A4:G4"/>
    <mergeCell ref="B5:B7"/>
    <mergeCell ref="C5:C7"/>
    <mergeCell ref="D5:D7"/>
    <mergeCell ref="E5:E7"/>
    <mergeCell ref="F5:F7"/>
  </mergeCells>
  <printOptions horizontalCentered="1"/>
  <pageMargins left="0.236220472440945" right="0.0393700787401575" top="0.21" bottom="0.118110236220472" header="0.196850393700787" footer="0"/>
  <pageSetup paperSize="9" scale="69" fitToHeight="0" orientation="landscape"/>
  <headerFooter/>
  <rowBreaks count="1" manualBreakCount="1">
    <brk id="49" max="6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G17"/>
  <sheetViews>
    <sheetView tabSelected="1" workbookViewId="0">
      <selection activeCell="D8" sqref="D8"/>
    </sheetView>
  </sheetViews>
  <sheetFormatPr defaultColWidth="9" defaultRowHeight="24" outlineLevelCol="6"/>
  <cols>
    <col min="1" max="1" width="21.4" style="1" customWidth="1"/>
    <col min="2" max="4" width="19.2952380952381" style="1" customWidth="1"/>
    <col min="5" max="16384" width="8.8" style="1"/>
  </cols>
  <sheetData>
    <row r="1" ht="27" spans="1:7">
      <c r="A1" s="2" t="s">
        <v>96</v>
      </c>
      <c r="B1" s="2"/>
      <c r="C1" s="2"/>
      <c r="D1" s="2"/>
    </row>
    <row r="2" ht="27" spans="1:7">
      <c r="A2" s="2" t="s">
        <v>22</v>
      </c>
      <c r="B2" s="2"/>
      <c r="C2" s="2"/>
      <c r="D2" s="2"/>
      <c r="E2" s="3"/>
      <c r="F2" s="3"/>
      <c r="G2" s="3"/>
    </row>
    <row r="3" ht="27" spans="1:7">
      <c r="A3" s="2" t="s">
        <v>23</v>
      </c>
      <c r="B3" s="2"/>
      <c r="C3" s="2"/>
      <c r="D3" s="2"/>
      <c r="E3" s="3"/>
      <c r="F3" s="3"/>
      <c r="G3" s="3"/>
    </row>
    <row r="5" ht="32.4" customHeight="1" spans="1:7">
      <c r="A5" s="4" t="s">
        <v>97</v>
      </c>
      <c r="B5" s="4" t="s">
        <v>98</v>
      </c>
      <c r="C5" s="4" t="s">
        <v>28</v>
      </c>
      <c r="D5" s="4" t="s">
        <v>99</v>
      </c>
    </row>
    <row r="6" ht="32.4" customHeight="1" spans="1:7">
      <c r="A6" s="5">
        <f>รายงานผลการใช้จ่าย!D73</f>
        <v>3191365</v>
      </c>
      <c r="B6" s="5">
        <f>รายงานผลการใช้จ่าย!E73</f>
        <v>2123083</v>
      </c>
      <c r="C6" s="5">
        <f>รายงานผลการใช้จ่าย!F73</f>
        <v>66.52585962433</v>
      </c>
      <c r="D6" s="4" t="s">
        <v>36</v>
      </c>
    </row>
    <row r="8" spans="1:7">
      <c r="A8" s="1" t="s">
        <v>100</v>
      </c>
    </row>
    <row r="9" spans="1:7">
      <c r="A9" s="1" t="s">
        <v>101</v>
      </c>
    </row>
    <row r="10" spans="1:7">
      <c r="B10" s="6" t="s">
        <v>11</v>
      </c>
      <c r="D10" s="1" t="s">
        <v>102</v>
      </c>
    </row>
    <row r="11" spans="1:7">
      <c r="C11" s="7" t="s">
        <v>12</v>
      </c>
    </row>
    <row r="12" spans="1:7">
      <c r="C12" s="7" t="s">
        <v>13</v>
      </c>
    </row>
    <row r="13" spans="1:7">
      <c r="C13" s="7"/>
    </row>
    <row r="15" spans="1:7">
      <c r="B15" s="6" t="s">
        <v>17</v>
      </c>
      <c r="D15" s="1" t="s">
        <v>95</v>
      </c>
    </row>
    <row r="16" spans="1:7">
      <c r="C16" s="7" t="s">
        <v>18</v>
      </c>
    </row>
    <row r="17" spans="3:3">
      <c r="C17" s="7" t="s">
        <v>19</v>
      </c>
    </row>
  </sheetData>
  <mergeCells count="3">
    <mergeCell ref="A1:D1"/>
    <mergeCell ref="A2:D2"/>
    <mergeCell ref="A3:D3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บันทึกข้อความ</vt:lpstr>
      <vt:lpstr>รายงานผลการใช้จ่าย</vt:lpstr>
      <vt:lpstr>สรุปผลการเบิกจ่าย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Computer</cp:lastModifiedBy>
  <dcterms:created xsi:type="dcterms:W3CDTF">2023-05-30T14:10:00Z</dcterms:created>
  <cp:lastPrinted>2026-06-11T05:42:00Z</cp:lastPrinted>
  <dcterms:modified xsi:type="dcterms:W3CDTF">2026-06-11T07:53:02Z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25DAA5327345485CB4CBFD9AA6489D9E_12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