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ITA\ITA-2569\O10 - แผนการใช้จ่ายงบประมาณ\ทำใหม่\"/>
    </mc:Choice>
  </mc:AlternateContent>
  <xr:revisionPtr revIDLastSave="0" documentId="13_ncr:1_{E8C30D4B-9CF5-49FE-A421-8AAA7F1722DA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บันทึกข้อความ" sheetId="13" r:id="rId1"/>
    <sheet name="รายงานผลการใช้จ่าย" sheetId="11" r:id="rId2"/>
    <sheet name="สรุปผลการเบิกจ่าย" sheetId="14" r:id="rId3"/>
  </sheets>
  <definedNames>
    <definedName name="_xlnm.Print_Area" localSheetId="1">รายงานผลการใช้จ่าย!$A$1:$G$78</definedName>
    <definedName name="_xlnm.Print_Titles" localSheetId="1">รายงานผลการใช้จ่าย!$5:$7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11" l="1"/>
  <c r="F36" i="11"/>
  <c r="F35" i="11"/>
  <c r="F34" i="11"/>
  <c r="E28" i="11"/>
  <c r="E40" i="11"/>
  <c r="E14" i="11"/>
  <c r="E12" i="11"/>
  <c r="E15" i="11"/>
  <c r="E13" i="11"/>
  <c r="E19" i="11"/>
  <c r="F71" i="11"/>
  <c r="E69" i="11"/>
  <c r="F65" i="11"/>
  <c r="E63" i="11"/>
  <c r="E58" i="11"/>
  <c r="E54" i="11"/>
  <c r="E50" i="11"/>
  <c r="E47" i="11"/>
  <c r="E31" i="11"/>
  <c r="F67" i="11"/>
  <c r="F66" i="11"/>
  <c r="F60" i="11"/>
  <c r="F56" i="11"/>
  <c r="F52" i="11"/>
  <c r="F17" i="11"/>
  <c r="F16" i="11"/>
  <c r="D69" i="11"/>
  <c r="D63" i="11"/>
  <c r="D44" i="11"/>
  <c r="D50" i="11"/>
  <c r="D54" i="11"/>
  <c r="D58" i="11"/>
  <c r="D38" i="11"/>
  <c r="D26" i="11"/>
  <c r="D31" i="11"/>
  <c r="D19" i="11"/>
  <c r="E9" i="11" l="1"/>
  <c r="F9" i="11" s="1"/>
  <c r="F14" i="11"/>
  <c r="F12" i="11"/>
  <c r="F47" i="11"/>
  <c r="E44" i="11"/>
  <c r="F58" i="11"/>
  <c r="F50" i="11"/>
  <c r="E38" i="11"/>
  <c r="F40" i="11"/>
  <c r="D9" i="11"/>
  <c r="F54" i="11"/>
  <c r="F28" i="11"/>
  <c r="F19" i="11"/>
  <c r="F18" i="11"/>
  <c r="F15" i="11"/>
  <c r="F13" i="11"/>
  <c r="F69" i="11"/>
  <c r="F63" i="11"/>
  <c r="E62" i="11"/>
  <c r="E26" i="11"/>
  <c r="F26" i="11" s="1"/>
  <c r="D43" i="11"/>
  <c r="D37" i="11"/>
  <c r="D62" i="11"/>
  <c r="F62" i="11" l="1"/>
  <c r="F38" i="11"/>
  <c r="D8" i="11"/>
  <c r="D73" i="11" s="1"/>
  <c r="A6" i="14" s="1"/>
  <c r="F44" i="11"/>
  <c r="E43" i="11"/>
  <c r="E37" i="11"/>
  <c r="E8" i="11"/>
  <c r="F8" i="11" l="1"/>
  <c r="E73" i="11"/>
  <c r="F37" i="11"/>
  <c r="F43" i="11"/>
  <c r="B6" i="14" l="1"/>
  <c r="F73" i="11"/>
  <c r="C6" i="14" s="1"/>
</calcChain>
</file>

<file path=xl/sharedStrings.xml><?xml version="1.0" encoding="utf-8"?>
<sst xmlns="http://schemas.openxmlformats.org/spreadsheetml/2006/main" count="161" uniqueCount="99">
  <si>
    <t>ที่</t>
  </si>
  <si>
    <t>โครงการ การบังคับใช้กฏหมาย อำนวยความยุติธรรมและบริการประชาชน</t>
  </si>
  <si>
    <t>กิจกรรม การบังคับใช้กฏหมาย และบริการประชาชน</t>
  </si>
  <si>
    <t>ชื่อโครงการ / กิจกรรม</t>
  </si>
  <si>
    <t>งบดำเนินงาน</t>
  </si>
  <si>
    <t>1. ค่าตอบแทน ใช้สอยและวัสดุ</t>
  </si>
  <si>
    <t>2. ค่าสาธารณูปโภค</t>
  </si>
  <si>
    <t>กิจกรรม การรักษาความปลอดภัย และให้บริการแก่นักท่องเที่ยว</t>
  </si>
  <si>
    <t>โครงการ ปราบปรามการค้ายาเสพติด</t>
  </si>
  <si>
    <t>โครงการ ปฏิรูประบบงานตำรวจ</t>
  </si>
  <si>
    <t>กิจกรรม ปฏิรูประบบงานสืบสวน สอบสวนและการบังคับใช้กฎหมาย</t>
  </si>
  <si>
    <t>โครงการ สร้างภูมิคุ้มกันและป้องกันยาเสพติด</t>
  </si>
  <si>
    <t>กิจกรรม การสร้างภูมิคุ้มกันในกลุ่มเป้าหมายระดับโรเรียนประถมศึกษาและมัธยมฯ</t>
  </si>
  <si>
    <t>1. ค่าใช้จ่ายโครงการตำรวจประสานโรงเรียน</t>
  </si>
  <si>
    <t xml:space="preserve">งบรายจ่ายอื่น </t>
  </si>
  <si>
    <t>กิจกรรม ป้องกันปราบปราม สืบสวนผู้ผลิต และผู้ค้ายาเสพติด</t>
  </si>
  <si>
    <t>กิจกรรม โครงการบริหารจัดการ สกัดกั้นยาเสพติด (Heart Land)</t>
  </si>
  <si>
    <t>กิจกรรม โครงการ สลายโครงสร้างเครือข่ายผู้มีอิทธิพล</t>
  </si>
  <si>
    <t>กิจกรรม การสกัดกั้น ปราบปราม การผลิต การค้ายาเสพติด (ปิดล้อมตรวจค้น)</t>
  </si>
  <si>
    <t xml:space="preserve"> ภ.จว.สมุทรสงคราม 
 เป็นผู้บริหารงบประมาณ</t>
  </si>
  <si>
    <t>กิจกรรม การบังคับใช้กฎหมายและบริการประชาชน ภารกิจงานชุมชนสัมพันธ์ฯ</t>
  </si>
  <si>
    <t xml:space="preserve">     - ค่าตอบแทนของชุดปฏิบัติการมวลชลและชุมชนสัมพันธ์</t>
  </si>
  <si>
    <t xml:space="preserve">     - ค่าตอบแทนอาสาสมัครตำรวจบ้าน</t>
  </si>
  <si>
    <t>งบรายจ่ายอื่น</t>
  </si>
  <si>
    <t xml:space="preserve">    - ค่าตอบแทน ด่านตรวจ จุดตรวจ  (จุดตรวจที่มีกล้อง License Plate)</t>
  </si>
  <si>
    <t xml:space="preserve">    - ค่าสาธารณูปโภค (จุดตรวจที่มีกล้อง License Plate)</t>
  </si>
  <si>
    <t>โครงการ รณรงค์ป้องกันและแก้ไขปัญหาอุบัติเหตุทางถนนช่วงเทศกาลสำคัญ</t>
  </si>
  <si>
    <t xml:space="preserve">     - ค่าเบี้ยประชุม กต.ตร.</t>
  </si>
  <si>
    <t xml:space="preserve">     1. ค่าตอบแทนนอกเวลาราชการ (OT)</t>
  </si>
  <si>
    <t xml:space="preserve">     2. ค่าเบี้ยเลี้ยง ค่าเช่าที่พัก และพาหนะ</t>
  </si>
  <si>
    <t xml:space="preserve">     3. ค่าอาหารผู้ต้องหา</t>
  </si>
  <si>
    <t xml:space="preserve">     4. ค่าน้ำมันเชื้อเพลิง</t>
  </si>
  <si>
    <t xml:space="preserve">     5. ค่าซ่อมยานพาหนะ</t>
  </si>
  <si>
    <t xml:space="preserve">     6. วัสดุจราจร</t>
  </si>
  <si>
    <t xml:space="preserve">     7. วัสดุสำนักงาน</t>
  </si>
  <si>
    <t xml:space="preserve">     8. ค่าจ้างเหมาบริการ และค่าจ้างเหมาทำความสะอาด</t>
  </si>
  <si>
    <t xml:space="preserve">     9. ค่าตอบแทนพยาน, ค่าใช้จ่ายคุ้มครองพยาน</t>
  </si>
  <si>
    <t xml:space="preserve">     10. ค่าตอบแทนนักจิต</t>
  </si>
  <si>
    <t xml:space="preserve">     11. ค่าตอบแทนเจ้าหน้าที่ชันสูตพลิกศพ</t>
  </si>
  <si>
    <t xml:space="preserve">     12. ค่าส่งหมายเรียกพยาน</t>
  </si>
  <si>
    <t xml:space="preserve">     13. ค่าตอบแทนสอบสวนคดีอาญา</t>
  </si>
  <si>
    <t>2. ค่าใช้จ่ายโครงการดำเนินงานตำบลยั่งยืน เพื่อแก้ไขปัญหายาเสพติดแบบครบวงจรตามยุทธศาสตร์ชาติ</t>
  </si>
  <si>
    <t>3. ค่าใช้จ่ายโครงการการศึกษาเพื่อต่อต้านการใช้ยาเสพติดในเด็กนักเรียน (D.A.R.E.)</t>
  </si>
  <si>
    <t>(มนตรี  แนงแหยม)</t>
  </si>
  <si>
    <t>สว.ฝอ.ฯ รรท.สว.ธร.สภ.อัมพวา</t>
  </si>
  <si>
    <t xml:space="preserve"> - ทราบ</t>
  </si>
  <si>
    <t>พ.ต.อ.</t>
  </si>
  <si>
    <t>(พิชญุตม์  โกสุม)</t>
  </si>
  <si>
    <t>ผกก.สภ.อัมพวา</t>
  </si>
  <si>
    <t>บันทึกข้อความ</t>
  </si>
  <si>
    <r>
      <t>ส่วนราชการ</t>
    </r>
    <r>
      <rPr>
        <u/>
        <sz val="16"/>
        <color theme="1"/>
        <rFont val="TH SarabunIT๙"/>
        <family val="2"/>
      </rPr>
      <t xml:space="preserve">      สภ.อัมพวา จว.สมุทรสงคราม   โทร ๐34-751-300</t>
    </r>
    <r>
      <rPr>
        <b/>
        <u/>
        <sz val="16"/>
        <color theme="1"/>
        <rFont val="TH SarabunIT๙"/>
        <family val="2"/>
      </rPr>
      <t xml:space="preserve">                                            </t>
    </r>
    <r>
      <rPr>
        <b/>
        <u/>
        <sz val="16"/>
        <color rgb="FFFFFFFF"/>
        <rFont val="TH SarabunIT๙"/>
        <family val="2"/>
      </rPr>
      <t>.</t>
    </r>
  </si>
  <si>
    <r>
      <t>เรื่อง</t>
    </r>
    <r>
      <rPr>
        <b/>
        <u/>
        <sz val="18"/>
        <color theme="1"/>
        <rFont val="TH SarabunIT๙"/>
        <family val="2"/>
      </rPr>
      <t xml:space="preserve">  </t>
    </r>
    <r>
      <rPr>
        <u/>
        <sz val="16"/>
        <color theme="1"/>
        <rFont val="TH SarabunIT๙"/>
        <family val="2"/>
      </rPr>
      <t xml:space="preserve"> </t>
    </r>
    <r>
      <rPr>
        <u/>
        <sz val="16"/>
        <color rgb="FF000000"/>
        <rFont val="TH SarabunIT๙"/>
        <family val="2"/>
      </rPr>
      <t xml:space="preserve">รายงานผลการใช้จ่ายงบประมาณของ สภ.อัมพวา ประจำปีงบประมาณ พ.ศ.2569 ไตรมาสที่ 1        </t>
    </r>
    <r>
      <rPr>
        <u/>
        <sz val="16"/>
        <color theme="0"/>
        <rFont val="TH SarabunIT๙"/>
        <family val="2"/>
      </rPr>
      <t>.</t>
    </r>
    <r>
      <rPr>
        <u/>
        <sz val="16"/>
        <color rgb="FFFFFFFF"/>
        <rFont val="TH SarabunIT๙"/>
        <family val="2"/>
      </rPr>
      <t>..</t>
    </r>
    <r>
      <rPr>
        <u/>
        <sz val="15"/>
        <color theme="1"/>
        <rFont val="TH SarabunIT๙"/>
        <family val="2"/>
      </rPr>
      <t xml:space="preserve">                                </t>
    </r>
    <r>
      <rPr>
        <u/>
        <sz val="15"/>
        <color rgb="FFFFFFFF"/>
        <rFont val="TH SarabunIT๙"/>
        <family val="2"/>
      </rPr>
      <t xml:space="preserve">                             </t>
    </r>
  </si>
  <si>
    <t>เรียน  ผกก.สภ.อัมพวา</t>
  </si>
  <si>
    <t>ตามแผนการใช้จ่ายงบประมาณของ สภ.อัมพวา ประจำปีงบประมาณ พ.ศ.2569 ซึ่งได้เบิกจ่าย</t>
  </si>
  <si>
    <t>งบประมาณที่ได้รับจัดสรรในการปฏิบัติหน้าที่ราชการแล้ว นั้น</t>
  </si>
  <si>
    <t xml:space="preserve">งานอำนวยการ จึงขอรายงานผลการใช้จ่ายงบประมาณของ สภ.อัมพวา ประจำปีงบประมาณ </t>
  </si>
  <si>
    <t>พ.ศ.2569 ไตรมาสที่ 1 (ต.ค.68 - ธ.ค.68) และรายงานสรุปผลการใช้จ่ายงบประมาณฯ ดังกล่าว รายละเอียด</t>
  </si>
  <si>
    <t>ปรากฎตามเอกสารที่แนบมาพร้อมนี้</t>
  </si>
  <si>
    <t>จึงเรียนมาเพื่อโปรดทราบ</t>
  </si>
  <si>
    <t>พ.ต.ท.</t>
  </si>
  <si>
    <t xml:space="preserve"> - แจ้งผลการเบิกจ่ายประจำปีงบประมาณ 2569 ไตรมาสที่ 1 ให้ทุกฝ่ายทราบ</t>
  </si>
  <si>
    <t xml:space="preserve"> - เผยแพร่ข้อมูลผ่านทางเว็บไซต์</t>
  </si>
  <si>
    <t xml:space="preserve"> 5 มกราคม 2569</t>
  </si>
  <si>
    <t>ข้อมูล ณ วันที่ 5 มกราคม 2569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</si>
  <si>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</si>
  <si>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</si>
  <si>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</si>
  <si>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</si>
  <si>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</t>
  </si>
  <si>
    <t>แนวทางแก้ไข</t>
  </si>
  <si>
    <t>รวมเป็นเงินทั้งสิ้น</t>
  </si>
  <si>
    <t>ประจำปีงบประมาณ พ.ศ.2569 ไตรมาสที่ 1 (ตุลาคม-ธันวาคม 2568)</t>
  </si>
  <si>
    <t>รายงานผลการใช้จ่ายงบประมาณ สถานีตำรวจภูธรอัมพวา จังหวัดสมุทรสงคราม</t>
  </si>
  <si>
    <t>ไม่มี</t>
  </si>
  <si>
    <t>ผลการดำเนินการ</t>
  </si>
  <si>
    <r>
      <t xml:space="preserve"> - อยู่ระหว่างการดำเนินการ มีการเบิกจ่ายแล้ว 24.53</t>
    </r>
    <r>
      <rPr>
        <b/>
        <sz val="16"/>
        <color theme="1"/>
        <rFont val="TH SarabunIT๙"/>
        <family val="2"/>
      </rPr>
      <t>%</t>
    </r>
  </si>
  <si>
    <t>เป็นไปตามเป้าหมาย</t>
  </si>
  <si>
    <t xml:space="preserve"> - เบิกค่าตอบแทนการปฏิบัติงานนอกเวลาราชการ</t>
  </si>
  <si>
    <t xml:space="preserve"> - เบิกจ่ายในการจัดซื้อน้ำมันเชื้อเพลิงให้กับรถของทางราชการตามระเบียบฯ</t>
  </si>
  <si>
    <t xml:space="preserve"> - อยู่ระหว่างดำเนินการ</t>
  </si>
  <si>
    <t xml:space="preserve"> - จัดซื้อวัสดุจราจรเพื่อใช้ในราชการ</t>
  </si>
  <si>
    <t xml:space="preserve"> - จัดซื้อวัสดุสำนักงานเพื่อใช้ในราชการ</t>
  </si>
  <si>
    <t xml:space="preserve"> - จ้างเหมาทำความสะอาดอาคารสำนักงาน สภ.อัมพวา</t>
  </si>
  <si>
    <t xml:space="preserve"> - เบิกค่าใช้จ่ายในการเดินทางไปราชการ</t>
  </si>
  <si>
    <t xml:space="preserve"> - เบิกค่าตอบแทนจุดตรวจ เทศกาลปีใหม่ 2569</t>
  </si>
  <si>
    <t xml:space="preserve"> - เบิกค่าตอบแทนชุดปฏิบัติการ ชมส. </t>
  </si>
  <si>
    <t xml:space="preserve"> - เบิกค่าตอบแทน และค่าวัสดุ</t>
  </si>
  <si>
    <t xml:space="preserve"> - เบิกจ่ายค่าไฟฟ้า (จุดตรวจที่มีกล้อง License Plate)</t>
  </si>
  <si>
    <t xml:space="preserve"> - เบิกค่าตอบแทน (จุดตรวจที่มีกล้อง License Plate)</t>
  </si>
  <si>
    <t>สรุปผลการใช้จ่ายงบประมาณ สถานีตำรวจภูธรอัมพวา</t>
  </si>
  <si>
    <t>ประมาณการงบประมาณ</t>
  </si>
  <si>
    <t>ผลการเบิกจ่ายจริง</t>
  </si>
  <si>
    <t>ปัญหาอุปสรรค : ไม่มี</t>
  </si>
  <si>
    <t>แนวทางแก้ไข : ไม่มี</t>
  </si>
  <si>
    <t>ผู้รายงาน</t>
  </si>
  <si>
    <t>ผู้ตรวจรายงาน</t>
  </si>
  <si>
    <t xml:space="preserve">    พ.ต.อ.</t>
  </si>
  <si>
    <t xml:space="preserve">                         พ.ต.ท.                           ผู้รายงาน</t>
  </si>
  <si>
    <r>
      <t>ที่</t>
    </r>
    <r>
      <rPr>
        <b/>
        <u/>
        <sz val="16"/>
        <color theme="1"/>
        <rFont val="TH SarabunIT๙"/>
        <family val="2"/>
      </rPr>
      <t xml:space="preserve">  </t>
    </r>
    <r>
      <rPr>
        <u/>
        <sz val="16"/>
        <color rgb="FF000000"/>
        <rFont val="TH SarabunIT๙"/>
        <family val="2"/>
      </rPr>
      <t xml:space="preserve">0022(สส).85/   -                                    </t>
    </r>
    <r>
      <rPr>
        <b/>
        <sz val="18"/>
        <color theme="1"/>
        <rFont val="TH SarabunIT๙"/>
        <family val="2"/>
      </rPr>
      <t>วันที่</t>
    </r>
    <r>
      <rPr>
        <u/>
        <sz val="16"/>
        <color theme="1"/>
        <rFont val="TH SarabunIT๙"/>
        <family val="2"/>
      </rPr>
      <t xml:space="preserve">                5  มกราคม  2569                     </t>
    </r>
    <r>
      <rPr>
        <u/>
        <sz val="16"/>
        <color rgb="FFFFFFFF"/>
        <rFont val="TH SarabunIT๙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</si>
</sst>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30"/>
      <color theme="1"/>
      <name val="TH Sarabun New"/>
      <family val="2"/>
    </font>
    <font>
      <sz val="30"/>
      <color theme="1"/>
      <name val="TH Sarabun New"/>
      <family val="2"/>
    </font>
    <font>
      <b/>
      <sz val="36"/>
      <color theme="0"/>
      <name val="TH Sarabun New"/>
      <family val="2"/>
    </font>
    <font>
      <sz val="16"/>
      <color theme="1"/>
      <name val="TH Sarabun New"/>
      <family val="2"/>
    </font>
    <font>
      <b/>
      <sz val="16"/>
      <color theme="0"/>
      <name val="TH Sarabun New"/>
      <family val="2"/>
    </font>
    <font>
      <b/>
      <sz val="16"/>
      <color theme="1"/>
      <name val="TH Sarabun New"/>
      <family val="2"/>
    </font>
    <font>
      <b/>
      <sz val="16"/>
      <name val="TH Sarabun New"/>
      <family val="2"/>
    </font>
    <font>
      <b/>
      <sz val="18"/>
      <color theme="1"/>
      <name val="TH Sarabun New"/>
      <family val="2"/>
    </font>
    <font>
      <sz val="16"/>
      <color theme="1"/>
      <name val="TH SarabunIT๙"/>
      <family val="2"/>
    </font>
    <font>
      <b/>
      <sz val="25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color theme="1"/>
      <name val="TH SarabunIT๙"/>
      <family val="2"/>
    </font>
    <font>
      <u/>
      <sz val="16"/>
      <color theme="1"/>
      <name val="TH SarabunIT๙"/>
      <family val="2"/>
    </font>
    <font>
      <b/>
      <u/>
      <sz val="16"/>
      <color theme="1"/>
      <name val="TH SarabunIT๙"/>
      <family val="2"/>
    </font>
    <font>
      <b/>
      <u/>
      <sz val="16"/>
      <color rgb="FFFFFFFF"/>
      <name val="TH SarabunIT๙"/>
      <family val="2"/>
    </font>
    <font>
      <u/>
      <sz val="16"/>
      <color rgb="FF000000"/>
      <name val="TH SarabunIT๙"/>
      <family val="2"/>
    </font>
    <font>
      <u/>
      <sz val="16"/>
      <color rgb="FFFFFFFF"/>
      <name val="TH SarabunIT๙"/>
      <family val="2"/>
    </font>
    <font>
      <b/>
      <u/>
      <sz val="18"/>
      <color theme="1"/>
      <name val="TH SarabunIT๙"/>
      <family val="2"/>
    </font>
    <font>
      <u/>
      <sz val="15"/>
      <color theme="1"/>
      <name val="TH SarabunIT๙"/>
      <family val="2"/>
    </font>
    <font>
      <u/>
      <sz val="15"/>
      <color rgb="FFFFFFFF"/>
      <name val="TH SarabunIT๙"/>
      <family val="2"/>
    </font>
    <font>
      <u/>
      <sz val="16"/>
      <color theme="0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1"/>
      </bottom>
      <diagonal/>
    </border>
    <border>
      <left style="thin">
        <color theme="1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rgb="FF002060"/>
      </right>
      <top style="thin">
        <color rgb="FF002060"/>
      </top>
      <bottom/>
      <diagonal/>
    </border>
    <border>
      <left style="thin">
        <color indexed="64"/>
      </left>
      <right style="thin">
        <color rgb="FF002060"/>
      </right>
      <top/>
      <bottom/>
      <diagonal/>
    </border>
    <border>
      <left style="thin">
        <color indexed="64"/>
      </left>
      <right style="thin">
        <color rgb="FF002060"/>
      </right>
      <top/>
      <bottom style="thin">
        <color indexed="64"/>
      </bottom>
      <diagonal/>
    </border>
    <border>
      <left style="thin">
        <color rgb="FF002060"/>
      </left>
      <right/>
      <top/>
      <bottom/>
      <diagonal/>
    </border>
    <border>
      <left style="thin">
        <color rgb="FF002060"/>
      </left>
      <right/>
      <top/>
      <bottom style="thin">
        <color indexed="64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 style="thin">
        <color indexed="64"/>
      </left>
      <right style="thin">
        <color indexed="64"/>
      </right>
      <top style="thin">
        <color rgb="FF002060"/>
      </top>
      <bottom/>
      <diagonal/>
    </border>
    <border>
      <left/>
      <right/>
      <top/>
      <bottom style="thin">
        <color rgb="FF002060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hair">
        <color theme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hair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theme="1"/>
      </left>
      <right style="thin">
        <color theme="1"/>
      </right>
      <top/>
      <bottom style="hair">
        <color theme="1"/>
      </bottom>
      <diagonal/>
    </border>
    <border>
      <left style="thin">
        <color theme="1"/>
      </left>
      <right/>
      <top/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theme="1"/>
      </bottom>
      <diagonal/>
    </border>
    <border>
      <left style="thin">
        <color theme="1"/>
      </left>
      <right/>
      <top style="thin">
        <color indexed="64"/>
      </top>
      <bottom style="hair">
        <color theme="1"/>
      </bottom>
      <diagonal/>
    </border>
    <border>
      <left style="thin">
        <color theme="1"/>
      </left>
      <right/>
      <top style="hair">
        <color theme="1"/>
      </top>
      <bottom style="hair">
        <color theme="1"/>
      </bottom>
      <diagonal/>
    </border>
    <border>
      <left style="thin">
        <color theme="1"/>
      </left>
      <right/>
      <top style="hair">
        <color theme="1"/>
      </top>
      <bottom style="thin">
        <color indexed="64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theme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0">
    <xf numFmtId="0" fontId="0" fillId="0" borderId="0" xfId="0"/>
    <xf numFmtId="0" fontId="4" fillId="0" borderId="0" xfId="0" applyFont="1"/>
    <xf numFmtId="0" fontId="6" fillId="0" borderId="0" xfId="0" applyFont="1"/>
    <xf numFmtId="0" fontId="7" fillId="3" borderId="15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49" fontId="7" fillId="3" borderId="14" xfId="0" applyNumberFormat="1" applyFont="1" applyFill="1" applyBorder="1" applyAlignment="1">
      <alignment horizontal="center"/>
    </xf>
    <xf numFmtId="0" fontId="8" fillId="0" borderId="19" xfId="0" applyFont="1" applyBorder="1" applyAlignment="1">
      <alignment vertical="top"/>
    </xf>
    <xf numFmtId="0" fontId="8" fillId="0" borderId="23" xfId="0" applyFont="1" applyBorder="1" applyAlignment="1">
      <alignment vertical="top"/>
    </xf>
    <xf numFmtId="0" fontId="8" fillId="0" borderId="22" xfId="0" applyFont="1" applyBorder="1" applyAlignment="1">
      <alignment horizontal="left" vertical="top"/>
    </xf>
    <xf numFmtId="43" fontId="6" fillId="0" borderId="22" xfId="1" applyFont="1" applyFill="1" applyBorder="1" applyAlignment="1">
      <alignment horizontal="center" vertical="top"/>
    </xf>
    <xf numFmtId="0" fontId="6" fillId="0" borderId="22" xfId="0" applyFont="1" applyBorder="1" applyAlignment="1">
      <alignment horizontal="center" vertical="top" shrinkToFit="1"/>
    </xf>
    <xf numFmtId="0" fontId="6" fillId="0" borderId="9" xfId="0" applyFont="1" applyBorder="1" applyAlignment="1">
      <alignment vertical="top"/>
    </xf>
    <xf numFmtId="0" fontId="6" fillId="0" borderId="22" xfId="0" applyFont="1" applyBorder="1" applyAlignment="1">
      <alignment vertical="top"/>
    </xf>
    <xf numFmtId="43" fontId="6" fillId="0" borderId="22" xfId="1" applyFont="1" applyFill="1" applyBorder="1" applyAlignment="1">
      <alignment vertical="top"/>
    </xf>
    <xf numFmtId="0" fontId="6" fillId="0" borderId="22" xfId="0" applyFont="1" applyBorder="1" applyAlignment="1">
      <alignment horizontal="left" vertical="top"/>
    </xf>
    <xf numFmtId="43" fontId="6" fillId="0" borderId="22" xfId="1" applyFont="1" applyFill="1" applyBorder="1" applyAlignment="1">
      <alignment horizontal="right" vertical="top"/>
    </xf>
    <xf numFmtId="43" fontId="6" fillId="4" borderId="26" xfId="1" applyFont="1" applyFill="1" applyBorder="1" applyAlignment="1">
      <alignment horizontal="center" vertical="top"/>
    </xf>
    <xf numFmtId="0" fontId="8" fillId="0" borderId="22" xfId="0" applyFont="1" applyBorder="1" applyAlignment="1">
      <alignment vertical="top"/>
    </xf>
    <xf numFmtId="0" fontId="6" fillId="0" borderId="21" xfId="0" applyFont="1" applyBorder="1" applyAlignment="1">
      <alignment vertical="top"/>
    </xf>
    <xf numFmtId="0" fontId="6" fillId="0" borderId="27" xfId="0" applyFont="1" applyBorder="1" applyAlignment="1">
      <alignment vertical="top"/>
    </xf>
    <xf numFmtId="43" fontId="6" fillId="0" borderId="27" xfId="1" applyFont="1" applyFill="1" applyBorder="1" applyAlignment="1">
      <alignment horizontal="right" vertical="top"/>
    </xf>
    <xf numFmtId="43" fontId="6" fillId="0" borderId="27" xfId="1" applyFont="1" applyFill="1" applyBorder="1" applyAlignment="1">
      <alignment horizontal="center" vertical="top"/>
    </xf>
    <xf numFmtId="43" fontId="6" fillId="4" borderId="26" xfId="1" applyFont="1" applyFill="1" applyBorder="1" applyAlignment="1">
      <alignment vertical="top"/>
    </xf>
    <xf numFmtId="0" fontId="8" fillId="0" borderId="9" xfId="0" applyFont="1" applyBorder="1" applyAlignment="1">
      <alignment horizontal="center" vertical="top"/>
    </xf>
    <xf numFmtId="0" fontId="6" fillId="0" borderId="9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31" xfId="0" applyFont="1" applyBorder="1" applyAlignment="1">
      <alignment vertical="top"/>
    </xf>
    <xf numFmtId="43" fontId="6" fillId="0" borderId="31" xfId="1" applyFont="1" applyFill="1" applyBorder="1" applyAlignment="1">
      <alignment horizontal="center" vertical="top"/>
    </xf>
    <xf numFmtId="43" fontId="6" fillId="4" borderId="29" xfId="1" applyFont="1" applyFill="1" applyBorder="1" applyAlignment="1">
      <alignment horizontal="center" vertical="top"/>
    </xf>
    <xf numFmtId="0" fontId="6" fillId="0" borderId="5" xfId="0" applyFont="1" applyBorder="1" applyAlignment="1">
      <alignment vertical="top"/>
    </xf>
    <xf numFmtId="0" fontId="8" fillId="0" borderId="5" xfId="0" applyFont="1" applyBorder="1" applyAlignment="1">
      <alignment vertical="top"/>
    </xf>
    <xf numFmtId="43" fontId="6" fillId="0" borderId="5" xfId="1" applyFont="1" applyFill="1" applyBorder="1" applyAlignment="1">
      <alignment vertical="top"/>
    </xf>
    <xf numFmtId="43" fontId="6" fillId="0" borderId="5" xfId="1" applyFont="1" applyFill="1" applyBorder="1" applyAlignment="1">
      <alignment horizontal="right" vertical="top"/>
    </xf>
    <xf numFmtId="0" fontId="6" fillId="0" borderId="30" xfId="0" applyFont="1" applyBorder="1" applyAlignment="1">
      <alignment vertical="top"/>
    </xf>
    <xf numFmtId="43" fontId="6" fillId="0" borderId="31" xfId="1" applyFont="1" applyFill="1" applyBorder="1" applyAlignment="1">
      <alignment horizontal="right" vertical="top"/>
    </xf>
    <xf numFmtId="0" fontId="6" fillId="0" borderId="0" xfId="0" applyFont="1" applyAlignment="1">
      <alignment horizontal="center"/>
    </xf>
    <xf numFmtId="43" fontId="6" fillId="0" borderId="0" xfId="0" applyNumberFormat="1" applyFont="1"/>
    <xf numFmtId="0" fontId="10" fillId="0" borderId="0" xfId="0" applyFont="1"/>
    <xf numFmtId="0" fontId="6" fillId="2" borderId="0" xfId="0" applyFont="1" applyFill="1"/>
    <xf numFmtId="0" fontId="6" fillId="0" borderId="32" xfId="0" applyFont="1" applyBorder="1" applyAlignment="1">
      <alignment vertical="top"/>
    </xf>
    <xf numFmtId="43" fontId="6" fillId="0" borderId="33" xfId="1" applyFont="1" applyFill="1" applyBorder="1" applyAlignment="1">
      <alignment horizontal="center" vertical="top"/>
    </xf>
    <xf numFmtId="0" fontId="8" fillId="5" borderId="8" xfId="0" applyFont="1" applyFill="1" applyBorder="1" applyAlignment="1">
      <alignment horizontal="left"/>
    </xf>
    <xf numFmtId="0" fontId="8" fillId="5" borderId="22" xfId="0" applyFont="1" applyFill="1" applyBorder="1" applyAlignment="1">
      <alignment horizontal="left" vertical="top"/>
    </xf>
    <xf numFmtId="0" fontId="9" fillId="5" borderId="22" xfId="0" applyFont="1" applyFill="1" applyBorder="1" applyAlignment="1">
      <alignment horizontal="left" vertical="top"/>
    </xf>
    <xf numFmtId="43" fontId="6" fillId="5" borderId="22" xfId="1" applyFont="1" applyFill="1" applyBorder="1" applyAlignment="1">
      <alignment horizontal="center" vertical="top"/>
    </xf>
    <xf numFmtId="43" fontId="6" fillId="5" borderId="35" xfId="1" applyFont="1" applyFill="1" applyBorder="1" applyAlignment="1">
      <alignment horizontal="center"/>
    </xf>
    <xf numFmtId="43" fontId="6" fillId="4" borderId="1" xfId="1" applyFont="1" applyFill="1" applyBorder="1" applyAlignment="1">
      <alignment horizontal="center"/>
    </xf>
    <xf numFmtId="43" fontId="6" fillId="5" borderId="22" xfId="1" applyFont="1" applyFill="1" applyBorder="1" applyAlignment="1">
      <alignment vertical="top"/>
    </xf>
    <xf numFmtId="0" fontId="8" fillId="4" borderId="18" xfId="0" applyFont="1" applyFill="1" applyBorder="1" applyAlignment="1">
      <alignment horizontal="center" vertical="top"/>
    </xf>
    <xf numFmtId="0" fontId="8" fillId="4" borderId="20" xfId="0" applyFont="1" applyFill="1" applyBorder="1"/>
    <xf numFmtId="0" fontId="6" fillId="4" borderId="7" xfId="0" applyFont="1" applyFill="1" applyBorder="1" applyAlignment="1">
      <alignment horizontal="center" shrinkToFit="1"/>
    </xf>
    <xf numFmtId="0" fontId="6" fillId="5" borderId="6" xfId="0" applyFont="1" applyFill="1" applyBorder="1" applyAlignment="1">
      <alignment horizontal="center" shrinkToFit="1"/>
    </xf>
    <xf numFmtId="0" fontId="6" fillId="5" borderId="22" xfId="0" applyFont="1" applyFill="1" applyBorder="1" applyAlignment="1">
      <alignment horizontal="center" vertical="top" shrinkToFit="1"/>
    </xf>
    <xf numFmtId="0" fontId="8" fillId="4" borderId="25" xfId="0" applyFont="1" applyFill="1" applyBorder="1" applyAlignment="1">
      <alignment horizontal="center" vertical="top"/>
    </xf>
    <xf numFmtId="0" fontId="8" fillId="4" borderId="26" xfId="0" applyFont="1" applyFill="1" applyBorder="1" applyAlignment="1">
      <alignment vertical="top"/>
    </xf>
    <xf numFmtId="0" fontId="8" fillId="5" borderId="22" xfId="0" applyFont="1" applyFill="1" applyBorder="1" applyAlignment="1">
      <alignment vertical="top"/>
    </xf>
    <xf numFmtId="0" fontId="8" fillId="4" borderId="29" xfId="0" applyFont="1" applyFill="1" applyBorder="1" applyAlignment="1">
      <alignment horizontal="center" vertical="top"/>
    </xf>
    <xf numFmtId="0" fontId="8" fillId="4" borderId="29" xfId="0" applyFont="1" applyFill="1" applyBorder="1" applyAlignment="1">
      <alignment vertical="top"/>
    </xf>
    <xf numFmtId="0" fontId="6" fillId="4" borderId="29" xfId="0" applyFont="1" applyFill="1" applyBorder="1" applyAlignment="1">
      <alignment horizontal="center" vertical="top" shrinkToFit="1"/>
    </xf>
    <xf numFmtId="0" fontId="8" fillId="5" borderId="5" xfId="0" applyFont="1" applyFill="1" applyBorder="1" applyAlignment="1">
      <alignment vertical="top"/>
    </xf>
    <xf numFmtId="43" fontId="6" fillId="5" borderId="5" xfId="1" applyFont="1" applyFill="1" applyBorder="1" applyAlignment="1">
      <alignment vertical="top"/>
    </xf>
    <xf numFmtId="0" fontId="9" fillId="4" borderId="26" xfId="0" applyFont="1" applyFill="1" applyBorder="1" applyAlignment="1">
      <alignment horizontal="left" vertical="top"/>
    </xf>
    <xf numFmtId="0" fontId="6" fillId="0" borderId="5" xfId="0" applyFont="1" applyBorder="1" applyAlignment="1">
      <alignment vertical="top" wrapText="1"/>
    </xf>
    <xf numFmtId="0" fontId="11" fillId="0" borderId="0" xfId="0" applyFont="1"/>
    <xf numFmtId="0" fontId="7" fillId="3" borderId="10" xfId="0" applyFont="1" applyFill="1" applyBorder="1" applyAlignment="1">
      <alignment horizontal="center" vertical="center" wrapText="1" shrinkToFit="1"/>
    </xf>
    <xf numFmtId="0" fontId="7" fillId="3" borderId="11" xfId="0" applyFont="1" applyFill="1" applyBorder="1" applyAlignment="1">
      <alignment horizontal="center" vertical="center" shrinkToFit="1"/>
    </xf>
    <xf numFmtId="0" fontId="7" fillId="3" borderId="12" xfId="0" applyFont="1" applyFill="1" applyBorder="1" applyAlignment="1">
      <alignment horizontal="center" vertical="center" shrinkToFi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justify" vertical="center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indent="12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right"/>
    </xf>
    <xf numFmtId="43" fontId="6" fillId="4" borderId="7" xfId="1" applyFont="1" applyFill="1" applyBorder="1" applyAlignment="1">
      <alignment horizontal="center" shrinkToFit="1"/>
    </xf>
    <xf numFmtId="43" fontId="6" fillId="5" borderId="6" xfId="1" applyFont="1" applyFill="1" applyBorder="1" applyAlignment="1">
      <alignment horizontal="center" shrinkToFit="1"/>
    </xf>
    <xf numFmtId="43" fontId="6" fillId="0" borderId="22" xfId="1" applyFont="1" applyBorder="1" applyAlignment="1">
      <alignment horizontal="center" vertical="top" shrinkToFit="1"/>
    </xf>
    <xf numFmtId="43" fontId="6" fillId="0" borderId="22" xfId="1" applyFont="1" applyBorder="1" applyAlignment="1">
      <alignment vertical="top" shrinkToFit="1"/>
    </xf>
    <xf numFmtId="43" fontId="6" fillId="4" borderId="36" xfId="1" applyFont="1" applyFill="1" applyBorder="1" applyAlignment="1">
      <alignment horizontal="center" vertical="top" shrinkToFit="1"/>
    </xf>
    <xf numFmtId="43" fontId="6" fillId="5" borderId="37" xfId="1" applyFont="1" applyFill="1" applyBorder="1" applyAlignment="1">
      <alignment horizontal="center" vertical="top" shrinkToFit="1"/>
    </xf>
    <xf numFmtId="43" fontId="6" fillId="0" borderId="37" xfId="1" applyFont="1" applyBorder="1" applyAlignment="1">
      <alignment horizontal="center" vertical="top" shrinkToFit="1"/>
    </xf>
    <xf numFmtId="43" fontId="6" fillId="0" borderId="27" xfId="1" applyFont="1" applyBorder="1" applyAlignment="1">
      <alignment horizontal="center" vertical="top" shrinkToFit="1"/>
    </xf>
    <xf numFmtId="43" fontId="6" fillId="0" borderId="38" xfId="1" applyFont="1" applyBorder="1" applyAlignment="1">
      <alignment horizontal="center" vertical="top" shrinkToFit="1"/>
    </xf>
    <xf numFmtId="43" fontId="6" fillId="4" borderId="36" xfId="1" applyFont="1" applyFill="1" applyBorder="1" applyAlignment="1">
      <alignment vertical="top" shrinkToFit="1"/>
    </xf>
    <xf numFmtId="43" fontId="6" fillId="5" borderId="37" xfId="1" applyFont="1" applyFill="1" applyBorder="1" applyAlignment="1">
      <alignment vertical="top" shrinkToFit="1"/>
    </xf>
    <xf numFmtId="43" fontId="6" fillId="0" borderId="37" xfId="1" applyFont="1" applyBorder="1" applyAlignment="1">
      <alignment vertical="top" shrinkToFit="1"/>
    </xf>
    <xf numFmtId="43" fontId="6" fillId="0" borderId="31" xfId="1" applyFont="1" applyBorder="1" applyAlignment="1">
      <alignment horizontal="center" vertical="top" shrinkToFit="1"/>
    </xf>
    <xf numFmtId="43" fontId="6" fillId="0" borderId="39" xfId="1" applyFont="1" applyBorder="1" applyAlignment="1">
      <alignment horizontal="center" vertical="top" shrinkToFit="1"/>
    </xf>
    <xf numFmtId="43" fontId="6" fillId="4" borderId="29" xfId="1" applyFont="1" applyFill="1" applyBorder="1" applyAlignment="1">
      <alignment horizontal="center" vertical="top" shrinkToFit="1"/>
    </xf>
    <xf numFmtId="43" fontId="6" fillId="5" borderId="5" xfId="1" applyFont="1" applyFill="1" applyBorder="1" applyAlignment="1">
      <alignment vertical="top" shrinkToFit="1"/>
    </xf>
    <xf numFmtId="43" fontId="6" fillId="0" borderId="5" xfId="1" applyFont="1" applyBorder="1" applyAlignment="1">
      <alignment vertical="top" shrinkToFit="1"/>
    </xf>
    <xf numFmtId="43" fontId="6" fillId="0" borderId="31" xfId="1" applyFont="1" applyBorder="1" applyAlignment="1">
      <alignment vertical="top" shrinkToFit="1"/>
    </xf>
    <xf numFmtId="43" fontId="6" fillId="0" borderId="39" xfId="1" applyFont="1" applyBorder="1" applyAlignment="1">
      <alignment vertical="top" shrinkToFit="1"/>
    </xf>
    <xf numFmtId="43" fontId="6" fillId="0" borderId="0" xfId="1" applyFont="1" applyAlignment="1">
      <alignment shrinkToFit="1"/>
    </xf>
    <xf numFmtId="43" fontId="6" fillId="0" borderId="0" xfId="1" applyFont="1"/>
    <xf numFmtId="43" fontId="6" fillId="4" borderId="36" xfId="1" applyFont="1" applyFill="1" applyBorder="1" applyAlignment="1">
      <alignment horizontal="center" vertical="top"/>
    </xf>
    <xf numFmtId="0" fontId="6" fillId="0" borderId="41" xfId="0" applyFont="1" applyBorder="1"/>
    <xf numFmtId="43" fontId="6" fillId="0" borderId="22" xfId="1" applyFont="1" applyBorder="1" applyAlignment="1">
      <alignment vertical="top"/>
    </xf>
    <xf numFmtId="0" fontId="6" fillId="0" borderId="22" xfId="0" applyFont="1" applyBorder="1" applyAlignment="1">
      <alignment horizontal="center" vertical="top" wrapText="1"/>
    </xf>
    <xf numFmtId="43" fontId="6" fillId="0" borderId="33" xfId="1" applyFont="1" applyBorder="1" applyAlignment="1">
      <alignment horizontal="center" vertical="top"/>
    </xf>
    <xf numFmtId="43" fontId="6" fillId="0" borderId="34" xfId="1" applyFont="1" applyBorder="1" applyAlignment="1">
      <alignment horizontal="center" vertical="top"/>
    </xf>
    <xf numFmtId="43" fontId="6" fillId="0" borderId="37" xfId="1" applyFont="1" applyBorder="1" applyAlignment="1">
      <alignment vertical="top"/>
    </xf>
    <xf numFmtId="43" fontId="6" fillId="0" borderId="19" xfId="1" applyFont="1" applyBorder="1" applyAlignment="1">
      <alignment vertical="top"/>
    </xf>
    <xf numFmtId="43" fontId="6" fillId="0" borderId="40" xfId="1" applyFont="1" applyBorder="1" applyAlignment="1">
      <alignment vertical="top"/>
    </xf>
    <xf numFmtId="43" fontId="6" fillId="0" borderId="22" xfId="1" applyFont="1" applyBorder="1" applyAlignment="1">
      <alignment horizontal="center" vertical="top"/>
    </xf>
    <xf numFmtId="43" fontId="6" fillId="0" borderId="37" xfId="1" applyFont="1" applyBorder="1" applyAlignment="1">
      <alignment horizontal="center" vertical="top"/>
    </xf>
    <xf numFmtId="0" fontId="6" fillId="0" borderId="27" xfId="0" applyFont="1" applyBorder="1" applyAlignment="1">
      <alignment vertical="top" wrapText="1"/>
    </xf>
    <xf numFmtId="43" fontId="6" fillId="0" borderId="27" xfId="1" applyFont="1" applyBorder="1" applyAlignment="1">
      <alignment horizontal="center" vertical="top"/>
    </xf>
    <xf numFmtId="43" fontId="6" fillId="0" borderId="38" xfId="1" applyFont="1" applyBorder="1" applyAlignment="1">
      <alignment horizontal="center" vertical="top"/>
    </xf>
    <xf numFmtId="0" fontId="6" fillId="0" borderId="22" xfId="0" applyFont="1" applyBorder="1" applyAlignment="1">
      <alignment horizontal="center" vertical="top"/>
    </xf>
    <xf numFmtId="0" fontId="6" fillId="0" borderId="22" xfId="0" applyFont="1" applyBorder="1" applyAlignment="1">
      <alignment horizontal="center" vertical="top" wrapText="1" shrinkToFit="1"/>
    </xf>
    <xf numFmtId="0" fontId="6" fillId="0" borderId="34" xfId="0" applyFont="1" applyBorder="1" applyAlignment="1">
      <alignment horizontal="center" vertical="top" wrapText="1"/>
    </xf>
    <xf numFmtId="0" fontId="6" fillId="4" borderId="20" xfId="0" applyFont="1" applyFill="1" applyBorder="1" applyAlignment="1">
      <alignment horizontal="center" vertical="top" shrinkToFit="1"/>
    </xf>
    <xf numFmtId="0" fontId="6" fillId="5" borderId="8" xfId="0" applyFont="1" applyFill="1" applyBorder="1" applyAlignment="1">
      <alignment horizontal="center" vertical="top" shrinkToFit="1"/>
    </xf>
    <xf numFmtId="0" fontId="6" fillId="0" borderId="8" xfId="0" applyFont="1" applyBorder="1" applyAlignment="1">
      <alignment horizontal="center" vertical="top" shrinkToFit="1"/>
    </xf>
    <xf numFmtId="0" fontId="6" fillId="0" borderId="8" xfId="0" applyFont="1" applyBorder="1" applyAlignment="1">
      <alignment horizontal="center" vertical="top" wrapText="1"/>
    </xf>
    <xf numFmtId="0" fontId="6" fillId="0" borderId="28" xfId="0" applyFont="1" applyBorder="1" applyAlignment="1">
      <alignment horizontal="center" vertical="top" shrinkToFit="1"/>
    </xf>
    <xf numFmtId="0" fontId="6" fillId="0" borderId="24" xfId="0" applyFont="1" applyBorder="1" applyAlignment="1">
      <alignment horizontal="center" vertical="top" shrinkToFit="1"/>
    </xf>
    <xf numFmtId="0" fontId="6" fillId="5" borderId="5" xfId="0" applyFont="1" applyFill="1" applyBorder="1" applyAlignment="1">
      <alignment horizontal="center" vertical="top" shrinkToFit="1"/>
    </xf>
    <xf numFmtId="0" fontId="6" fillId="0" borderId="5" xfId="0" applyFont="1" applyBorder="1" applyAlignment="1">
      <alignment horizontal="center" vertical="top" shrinkToFit="1"/>
    </xf>
    <xf numFmtId="0" fontId="6" fillId="0" borderId="5" xfId="0" applyFont="1" applyBorder="1" applyAlignment="1">
      <alignment horizontal="center" vertical="top" wrapText="1"/>
    </xf>
    <xf numFmtId="0" fontId="6" fillId="4" borderId="20" xfId="0" applyFont="1" applyFill="1" applyBorder="1" applyAlignment="1">
      <alignment horizontal="center" vertical="top" wrapText="1"/>
    </xf>
    <xf numFmtId="0" fontId="6" fillId="0" borderId="28" xfId="0" applyFont="1" applyBorder="1" applyAlignment="1">
      <alignment horizontal="center" vertical="top" wrapText="1"/>
    </xf>
    <xf numFmtId="0" fontId="6" fillId="0" borderId="41" xfId="0" applyFont="1" applyBorder="1" applyAlignment="1">
      <alignment horizontal="center" vertical="top" shrinkToFit="1"/>
    </xf>
    <xf numFmtId="0" fontId="6" fillId="0" borderId="0" xfId="0" applyFont="1" applyAlignment="1">
      <alignment horizontal="center" shrinkToFit="1"/>
    </xf>
    <xf numFmtId="0" fontId="8" fillId="4" borderId="3" xfId="0" applyFont="1" applyFill="1" applyBorder="1"/>
    <xf numFmtId="0" fontId="8" fillId="5" borderId="42" xfId="0" applyFont="1" applyFill="1" applyBorder="1" applyAlignment="1">
      <alignment horizontal="left"/>
    </xf>
    <xf numFmtId="0" fontId="8" fillId="0" borderId="41" xfId="0" applyFont="1" applyBorder="1" applyAlignment="1">
      <alignment horizontal="center" vertical="center"/>
    </xf>
    <xf numFmtId="0" fontId="8" fillId="0" borderId="41" xfId="0" applyFont="1" applyBorder="1" applyAlignment="1">
      <alignment vertical="center"/>
    </xf>
    <xf numFmtId="43" fontId="8" fillId="4" borderId="41" xfId="0" applyNumberFormat="1" applyFont="1" applyFill="1" applyBorder="1" applyAlignment="1">
      <alignment vertical="center"/>
    </xf>
    <xf numFmtId="0" fontId="8" fillId="0" borderId="0" xfId="0" applyFont="1"/>
    <xf numFmtId="0" fontId="8" fillId="0" borderId="41" xfId="0" applyFont="1" applyBorder="1" applyAlignment="1">
      <alignment horizontal="center"/>
    </xf>
    <xf numFmtId="0" fontId="6" fillId="0" borderId="0" xfId="0" applyFont="1" applyAlignment="1">
      <alignment horizontal="right"/>
    </xf>
    <xf numFmtId="43" fontId="8" fillId="0" borderId="41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15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17" xfId="0" applyFont="1" applyBorder="1" applyAlignment="1">
      <alignment horizontal="center"/>
    </xf>
    <xf numFmtId="0" fontId="7" fillId="3" borderId="16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43" fontId="7" fillId="3" borderId="16" xfId="1" applyFont="1" applyFill="1" applyBorder="1" applyAlignment="1">
      <alignment horizontal="center" vertical="center" wrapText="1"/>
    </xf>
    <xf numFmtId="43" fontId="7" fillId="3" borderId="2" xfId="1" applyFont="1" applyFill="1" applyBorder="1" applyAlignment="1">
      <alignment horizontal="center" vertical="center"/>
    </xf>
    <xf numFmtId="43" fontId="7" fillId="3" borderId="4" xfId="1" applyFont="1" applyFill="1" applyBorder="1" applyAlignment="1">
      <alignment horizontal="center" vertical="center"/>
    </xf>
    <xf numFmtId="43" fontId="7" fillId="3" borderId="10" xfId="1" applyFont="1" applyFill="1" applyBorder="1" applyAlignment="1">
      <alignment horizontal="center" vertical="center" wrapText="1" shrinkToFit="1"/>
    </xf>
    <xf numFmtId="43" fontId="7" fillId="3" borderId="11" xfId="1" applyFont="1" applyFill="1" applyBorder="1" applyAlignment="1">
      <alignment horizontal="center" vertical="center" shrinkToFit="1"/>
    </xf>
    <xf numFmtId="43" fontId="7" fillId="3" borderId="12" xfId="1" applyFont="1" applyFill="1" applyBorder="1" applyAlignment="1">
      <alignment horizontal="center" vertical="center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EAEAEA"/>
      <color rgb="FF66003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0</xdr:rowOff>
    </xdr:from>
    <xdr:to>
      <xdr:col>0</xdr:col>
      <xdr:colOff>552705</xdr:colOff>
      <xdr:row>1</xdr:row>
      <xdr:rowOff>14220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CCC64380-E397-4197-9B3C-D2FC7890BD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0"/>
          <a:ext cx="491745" cy="5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251460</xdr:colOff>
      <xdr:row>13</xdr:row>
      <xdr:rowOff>251460</xdr:rowOff>
    </xdr:from>
    <xdr:to>
      <xdr:col>6</xdr:col>
      <xdr:colOff>624147</xdr:colOff>
      <xdr:row>17</xdr:row>
      <xdr:rowOff>51071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6849150C-4272-478C-AB76-CE47F7567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9980" y="4046220"/>
          <a:ext cx="1043247" cy="866411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21</xdr:row>
      <xdr:rowOff>205740</xdr:rowOff>
    </xdr:from>
    <xdr:to>
      <xdr:col>7</xdr:col>
      <xdr:colOff>313462</xdr:colOff>
      <xdr:row>25</xdr:row>
      <xdr:rowOff>34445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A4031351-9224-4BF2-A100-3EBC0782EA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8520" y="6134100"/>
          <a:ext cx="1654582" cy="8955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1758879</xdr:colOff>
      <xdr:row>73</xdr:row>
      <xdr:rowOff>170326</xdr:rowOff>
    </xdr:from>
    <xdr:to>
      <xdr:col>2</xdr:col>
      <xdr:colOff>2802126</xdr:colOff>
      <xdr:row>76</xdr:row>
      <xdr:rowOff>41655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C27B1845-001E-408F-B8CA-C992AF15A2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2173" y="26580350"/>
          <a:ext cx="1043247" cy="866411"/>
        </a:xfrm>
        <a:prstGeom prst="rect">
          <a:avLst/>
        </a:prstGeom>
      </xdr:spPr>
    </xdr:pic>
    <xdr:clientData/>
  </xdr:twoCellAnchor>
  <xdr:twoCellAnchor editAs="oneCell">
    <xdr:from>
      <xdr:col>4</xdr:col>
      <xdr:colOff>161367</xdr:colOff>
      <xdr:row>73</xdr:row>
      <xdr:rowOff>174808</xdr:rowOff>
    </xdr:from>
    <xdr:to>
      <xdr:col>5</xdr:col>
      <xdr:colOff>309878</xdr:colOff>
      <xdr:row>76</xdr:row>
      <xdr:rowOff>75231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406CAFA9-4C77-474B-B7CD-607817652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56896" y="26584832"/>
          <a:ext cx="1654582" cy="8955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327660</xdr:colOff>
      <xdr:row>7</xdr:row>
      <xdr:rowOff>91440</xdr:rowOff>
    </xdr:from>
    <xdr:to>
      <xdr:col>2</xdr:col>
      <xdr:colOff>1370907</xdr:colOff>
      <xdr:row>10</xdr:row>
      <xdr:rowOff>20591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7221BFDF-670C-4C5A-A7A5-A0693580E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0" y="2567940"/>
          <a:ext cx="1043247" cy="866411"/>
        </a:xfrm>
        <a:prstGeom prst="rect">
          <a:avLst/>
        </a:prstGeom>
      </xdr:spPr>
    </xdr:pic>
    <xdr:clientData/>
  </xdr:twoCellAnchor>
  <xdr:twoCellAnchor editAs="oneCell">
    <xdr:from>
      <xdr:col>2</xdr:col>
      <xdr:colOff>83820</xdr:colOff>
      <xdr:row>12</xdr:row>
      <xdr:rowOff>129540</xdr:rowOff>
    </xdr:from>
    <xdr:to>
      <xdr:col>3</xdr:col>
      <xdr:colOff>267742</xdr:colOff>
      <xdr:row>15</xdr:row>
      <xdr:rowOff>87785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A30365BC-2F68-416E-B833-D38F7FAF2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5160" y="4168140"/>
          <a:ext cx="1654582" cy="8955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7D007-83C5-4AEF-A3D2-E448D9E4BF71}">
  <sheetPr>
    <tabColor rgb="FF92D050"/>
  </sheetPr>
  <dimension ref="A1:I41"/>
  <sheetViews>
    <sheetView workbookViewId="0">
      <selection activeCell="G11" sqref="G11"/>
    </sheetView>
  </sheetViews>
  <sheetFormatPr defaultRowHeight="13.8" x14ac:dyDescent="0.25"/>
  <cols>
    <col min="1" max="2" width="9.09765625" customWidth="1"/>
  </cols>
  <sheetData>
    <row r="1" spans="1:9" ht="41.4" customHeight="1" x14ac:dyDescent="0.25">
      <c r="A1" s="138" t="s">
        <v>49</v>
      </c>
      <c r="B1" s="138"/>
      <c r="C1" s="138"/>
      <c r="D1" s="138"/>
      <c r="E1" s="138"/>
      <c r="F1" s="138"/>
      <c r="G1" s="138"/>
      <c r="H1" s="138"/>
      <c r="I1" s="138"/>
    </row>
    <row r="2" spans="1:9" ht="22.8" x14ac:dyDescent="0.25">
      <c r="A2" s="67" t="s">
        <v>50</v>
      </c>
    </row>
    <row r="3" spans="1:9" ht="22.8" x14ac:dyDescent="0.25">
      <c r="A3" s="68" t="s">
        <v>98</v>
      </c>
    </row>
    <row r="4" spans="1:9" ht="22.8" x14ac:dyDescent="0.25">
      <c r="A4" s="68" t="s">
        <v>51</v>
      </c>
    </row>
    <row r="5" spans="1:9" s="63" customFormat="1" ht="21" x14ac:dyDescent="0.4"/>
    <row r="6" spans="1:9" s="63" customFormat="1" ht="21" x14ac:dyDescent="0.4">
      <c r="A6" s="69" t="s">
        <v>52</v>
      </c>
      <c r="C6" s="70"/>
    </row>
    <row r="7" spans="1:9" s="63" customFormat="1" ht="21" x14ac:dyDescent="0.4">
      <c r="C7" s="70"/>
    </row>
    <row r="8" spans="1:9" s="63" customFormat="1" ht="21" x14ac:dyDescent="0.4">
      <c r="A8" s="70"/>
      <c r="B8" s="63" t="s">
        <v>53</v>
      </c>
    </row>
    <row r="9" spans="1:9" s="63" customFormat="1" ht="21" x14ac:dyDescent="0.4">
      <c r="A9" s="73" t="s">
        <v>54</v>
      </c>
    </row>
    <row r="10" spans="1:9" s="63" customFormat="1" ht="21" x14ac:dyDescent="0.4">
      <c r="D10" s="70"/>
      <c r="E10" s="70"/>
    </row>
    <row r="11" spans="1:9" s="63" customFormat="1" ht="21" x14ac:dyDescent="0.4">
      <c r="A11" s="71"/>
      <c r="B11" s="73" t="s">
        <v>55</v>
      </c>
    </row>
    <row r="12" spans="1:9" s="63" customFormat="1" ht="21" x14ac:dyDescent="0.4">
      <c r="A12" s="73" t="s">
        <v>56</v>
      </c>
    </row>
    <row r="13" spans="1:9" s="63" customFormat="1" ht="21" x14ac:dyDescent="0.4">
      <c r="A13" s="73" t="s">
        <v>57</v>
      </c>
    </row>
    <row r="14" spans="1:9" s="63" customFormat="1" ht="21" x14ac:dyDescent="0.4">
      <c r="A14" s="72"/>
    </row>
    <row r="15" spans="1:9" s="63" customFormat="1" ht="21" x14ac:dyDescent="0.4">
      <c r="B15" s="63" t="s">
        <v>58</v>
      </c>
    </row>
    <row r="16" spans="1:9" s="63" customFormat="1" ht="21" x14ac:dyDescent="0.4"/>
    <row r="17" spans="2:8" s="63" customFormat="1" ht="21" x14ac:dyDescent="0.4">
      <c r="E17" s="74" t="s">
        <v>59</v>
      </c>
    </row>
    <row r="18" spans="2:8" s="63" customFormat="1" ht="21" x14ac:dyDescent="0.4">
      <c r="F18" s="137" t="s">
        <v>43</v>
      </c>
      <c r="G18" s="137"/>
    </row>
    <row r="19" spans="2:8" s="63" customFormat="1" ht="21" x14ac:dyDescent="0.4">
      <c r="E19" s="137" t="s">
        <v>44</v>
      </c>
      <c r="F19" s="137"/>
      <c r="G19" s="137"/>
      <c r="H19" s="137"/>
    </row>
    <row r="20" spans="2:8" s="63" customFormat="1" ht="21" x14ac:dyDescent="0.4"/>
    <row r="21" spans="2:8" s="63" customFormat="1" ht="21" x14ac:dyDescent="0.4">
      <c r="B21" s="63" t="s">
        <v>45</v>
      </c>
    </row>
    <row r="22" spans="2:8" s="63" customFormat="1" ht="21" x14ac:dyDescent="0.4">
      <c r="B22" s="63" t="s">
        <v>60</v>
      </c>
    </row>
    <row r="23" spans="2:8" s="63" customFormat="1" ht="21" x14ac:dyDescent="0.4">
      <c r="B23" s="63" t="s">
        <v>61</v>
      </c>
    </row>
    <row r="24" spans="2:8" s="63" customFormat="1" ht="21" x14ac:dyDescent="0.4"/>
    <row r="25" spans="2:8" s="63" customFormat="1" ht="21" x14ac:dyDescent="0.4">
      <c r="E25" s="74" t="s">
        <v>46</v>
      </c>
    </row>
    <row r="26" spans="2:8" s="63" customFormat="1" ht="21" x14ac:dyDescent="0.4">
      <c r="F26" s="137" t="s">
        <v>47</v>
      </c>
      <c r="G26" s="137"/>
    </row>
    <row r="27" spans="2:8" s="63" customFormat="1" ht="21" x14ac:dyDescent="0.4">
      <c r="E27" s="137" t="s">
        <v>48</v>
      </c>
      <c r="F27" s="137"/>
      <c r="G27" s="137"/>
      <c r="H27" s="137"/>
    </row>
    <row r="28" spans="2:8" s="63" customFormat="1" ht="21" x14ac:dyDescent="0.4">
      <c r="E28" s="136" t="s">
        <v>62</v>
      </c>
      <c r="F28" s="137"/>
      <c r="G28" s="137"/>
      <c r="H28" s="137"/>
    </row>
    <row r="29" spans="2:8" s="63" customFormat="1" ht="21" x14ac:dyDescent="0.4"/>
    <row r="30" spans="2:8" s="63" customFormat="1" ht="21" x14ac:dyDescent="0.4"/>
    <row r="31" spans="2:8" s="63" customFormat="1" ht="21" x14ac:dyDescent="0.4"/>
    <row r="32" spans="2:8" s="63" customFormat="1" ht="21" x14ac:dyDescent="0.4"/>
    <row r="33" s="63" customFormat="1" ht="21" x14ac:dyDescent="0.4"/>
    <row r="34" s="63" customFormat="1" ht="21" x14ac:dyDescent="0.4"/>
    <row r="35" s="63" customFormat="1" ht="21" x14ac:dyDescent="0.4"/>
    <row r="36" s="63" customFormat="1" ht="21" x14ac:dyDescent="0.4"/>
    <row r="37" s="63" customFormat="1" ht="21" x14ac:dyDescent="0.4"/>
    <row r="38" s="63" customFormat="1" ht="21" x14ac:dyDescent="0.4"/>
    <row r="39" s="63" customFormat="1" ht="21" x14ac:dyDescent="0.4"/>
    <row r="40" s="63" customFormat="1" ht="21" x14ac:dyDescent="0.4"/>
    <row r="41" s="63" customFormat="1" ht="21" x14ac:dyDescent="0.4"/>
  </sheetData>
  <mergeCells count="6">
    <mergeCell ref="E28:H28"/>
    <mergeCell ref="A1:I1"/>
    <mergeCell ref="F18:G18"/>
    <mergeCell ref="E19:H19"/>
    <mergeCell ref="F26:G26"/>
    <mergeCell ref="E27:H27"/>
  </mergeCells>
  <printOptions horizontalCentered="1"/>
  <pageMargins left="0.88" right="0.52" top="0.74803149606299213" bottom="0.74803149606299213" header="0.31496062992125984" footer="0.31496062992125984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G86"/>
  <sheetViews>
    <sheetView topLeftCell="A61" zoomScale="85" zoomScaleNormal="85" zoomScaleSheetLayoutView="100" workbookViewId="0">
      <selection activeCell="A3" sqref="A3:G3"/>
    </sheetView>
  </sheetViews>
  <sheetFormatPr defaultColWidth="9" defaultRowHeight="24.6" x14ac:dyDescent="0.7"/>
  <cols>
    <col min="1" max="1" width="6" style="2" customWidth="1"/>
    <col min="2" max="2" width="66.3984375" style="2" customWidth="1"/>
    <col min="3" max="3" width="56.09765625" style="2" bestFit="1" customWidth="1"/>
    <col min="4" max="4" width="19.796875" style="2" customWidth="1"/>
    <col min="5" max="6" width="19.796875" style="94" customWidth="1"/>
    <col min="7" max="7" width="19.796875" style="125" customWidth="1"/>
    <col min="8" max="16384" width="9" style="2"/>
  </cols>
  <sheetData>
    <row r="1" spans="1:7" s="1" customFormat="1" ht="51" customHeight="1" x14ac:dyDescent="1.2">
      <c r="A1" s="139" t="s">
        <v>72</v>
      </c>
      <c r="B1" s="139"/>
      <c r="C1" s="139"/>
      <c r="D1" s="139"/>
      <c r="E1" s="139"/>
      <c r="F1" s="139"/>
      <c r="G1" s="139"/>
    </row>
    <row r="2" spans="1:7" s="1" customFormat="1" ht="44.4" x14ac:dyDescent="1.2">
      <c r="A2" s="139" t="s">
        <v>71</v>
      </c>
      <c r="B2" s="139"/>
      <c r="C2" s="139"/>
      <c r="D2" s="139"/>
      <c r="E2" s="139"/>
      <c r="F2" s="139"/>
      <c r="G2" s="139"/>
    </row>
    <row r="3" spans="1:7" s="1" customFormat="1" ht="44.4" x14ac:dyDescent="1.2">
      <c r="A3" s="139" t="s">
        <v>63</v>
      </c>
      <c r="B3" s="139"/>
      <c r="C3" s="139"/>
      <c r="D3" s="139"/>
      <c r="E3" s="139"/>
      <c r="F3" s="139"/>
      <c r="G3" s="139"/>
    </row>
    <row r="4" spans="1:7" ht="12.6" customHeight="1" x14ac:dyDescent="1.45">
      <c r="A4" s="140"/>
      <c r="B4" s="140"/>
      <c r="C4" s="140"/>
      <c r="D4" s="140"/>
      <c r="E4" s="140"/>
      <c r="F4" s="140"/>
      <c r="G4" s="140"/>
    </row>
    <row r="5" spans="1:7" x14ac:dyDescent="0.7">
      <c r="A5" s="3"/>
      <c r="B5" s="141" t="s">
        <v>3</v>
      </c>
      <c r="C5" s="141" t="s">
        <v>74</v>
      </c>
      <c r="D5" s="141" t="s">
        <v>65</v>
      </c>
      <c r="E5" s="144" t="s">
        <v>66</v>
      </c>
      <c r="F5" s="147" t="s">
        <v>67</v>
      </c>
      <c r="G5" s="64" t="s">
        <v>68</v>
      </c>
    </row>
    <row r="6" spans="1:7" x14ac:dyDescent="0.7">
      <c r="A6" s="4" t="s">
        <v>0</v>
      </c>
      <c r="B6" s="142"/>
      <c r="C6" s="142"/>
      <c r="D6" s="142"/>
      <c r="E6" s="145"/>
      <c r="F6" s="148"/>
      <c r="G6" s="65" t="s">
        <v>69</v>
      </c>
    </row>
    <row r="7" spans="1:7" x14ac:dyDescent="0.7">
      <c r="A7" s="5"/>
      <c r="B7" s="143"/>
      <c r="C7" s="143"/>
      <c r="D7" s="143"/>
      <c r="E7" s="146"/>
      <c r="F7" s="149"/>
      <c r="G7" s="66"/>
    </row>
    <row r="8" spans="1:7" x14ac:dyDescent="0.7">
      <c r="A8" s="48">
        <v>1</v>
      </c>
      <c r="B8" s="49" t="s">
        <v>1</v>
      </c>
      <c r="C8" s="126" t="s">
        <v>75</v>
      </c>
      <c r="D8" s="46">
        <f>D9+D31+D26</f>
        <v>2845800</v>
      </c>
      <c r="E8" s="46">
        <f>E9+E31+E26</f>
        <v>1018162</v>
      </c>
      <c r="F8" s="75">
        <f>E8*100/D8</f>
        <v>35.77770749877012</v>
      </c>
      <c r="G8" s="50" t="s">
        <v>73</v>
      </c>
    </row>
    <row r="9" spans="1:7" x14ac:dyDescent="0.7">
      <c r="A9" s="6"/>
      <c r="B9" s="41" t="s">
        <v>2</v>
      </c>
      <c r="C9" s="127" t="s">
        <v>76</v>
      </c>
      <c r="D9" s="45">
        <f>D12+D13+D14+D15+D16+D17+D18+D19</f>
        <v>2661400</v>
      </c>
      <c r="E9" s="45">
        <f>E12+E13+E14+E15+E16+E17+E18+E19</f>
        <v>957162</v>
      </c>
      <c r="F9" s="76">
        <f>E9*100/D9</f>
        <v>35.964605095062751</v>
      </c>
      <c r="G9" s="51" t="s">
        <v>73</v>
      </c>
    </row>
    <row r="10" spans="1:7" x14ac:dyDescent="0.7">
      <c r="A10" s="7"/>
      <c r="B10" s="8" t="s">
        <v>4</v>
      </c>
      <c r="C10" s="8"/>
      <c r="D10" s="9"/>
      <c r="E10" s="77"/>
      <c r="F10" s="77"/>
      <c r="G10" s="10"/>
    </row>
    <row r="11" spans="1:7" x14ac:dyDescent="0.7">
      <c r="A11" s="11"/>
      <c r="B11" s="12" t="s">
        <v>5</v>
      </c>
      <c r="C11" s="12"/>
      <c r="D11" s="9"/>
      <c r="E11" s="78"/>
      <c r="F11" s="78"/>
      <c r="G11" s="10"/>
    </row>
    <row r="12" spans="1:7" x14ac:dyDescent="0.7">
      <c r="A12" s="11"/>
      <c r="B12" s="12" t="s">
        <v>28</v>
      </c>
      <c r="C12" s="12" t="s">
        <v>77</v>
      </c>
      <c r="D12" s="9">
        <v>1017000</v>
      </c>
      <c r="E12" s="98">
        <f>97000+110400+36000+97700+111180+8320</f>
        <v>460600</v>
      </c>
      <c r="F12" s="98">
        <f t="shared" ref="F12:F19" si="0">E12*100/D12</f>
        <v>45.290068829891837</v>
      </c>
      <c r="G12" s="99"/>
    </row>
    <row r="13" spans="1:7" x14ac:dyDescent="0.7">
      <c r="A13" s="11"/>
      <c r="B13" s="12" t="s">
        <v>29</v>
      </c>
      <c r="C13" s="12" t="s">
        <v>83</v>
      </c>
      <c r="D13" s="9">
        <v>88400</v>
      </c>
      <c r="E13" s="98">
        <f>2256+2256</f>
        <v>4512</v>
      </c>
      <c r="F13" s="98">
        <f t="shared" si="0"/>
        <v>5.1040723981900449</v>
      </c>
      <c r="G13" s="99"/>
    </row>
    <row r="14" spans="1:7" x14ac:dyDescent="0.7">
      <c r="A14" s="11"/>
      <c r="B14" s="12" t="s">
        <v>30</v>
      </c>
      <c r="C14" s="12" t="s">
        <v>79</v>
      </c>
      <c r="D14" s="9">
        <v>18600</v>
      </c>
      <c r="E14" s="98">
        <f>2150</f>
        <v>2150</v>
      </c>
      <c r="F14" s="98">
        <f t="shared" si="0"/>
        <v>11.559139784946236</v>
      </c>
      <c r="G14" s="110"/>
    </row>
    <row r="15" spans="1:7" x14ac:dyDescent="0.7">
      <c r="A15" s="11"/>
      <c r="B15" s="12" t="s">
        <v>31</v>
      </c>
      <c r="C15" s="12" t="s">
        <v>78</v>
      </c>
      <c r="D15" s="9">
        <v>1340500</v>
      </c>
      <c r="E15" s="98">
        <f>157500+140200+149000</f>
        <v>446700</v>
      </c>
      <c r="F15" s="98">
        <f t="shared" si="0"/>
        <v>33.323386795971651</v>
      </c>
      <c r="G15" s="99"/>
    </row>
    <row r="16" spans="1:7" x14ac:dyDescent="0.7">
      <c r="A16" s="11"/>
      <c r="B16" s="12" t="s">
        <v>32</v>
      </c>
      <c r="C16" s="12" t="s">
        <v>79</v>
      </c>
      <c r="D16" s="9">
        <v>19800</v>
      </c>
      <c r="E16" s="98">
        <v>0</v>
      </c>
      <c r="F16" s="98">
        <f t="shared" si="0"/>
        <v>0</v>
      </c>
      <c r="G16" s="99"/>
    </row>
    <row r="17" spans="1:7" x14ac:dyDescent="0.7">
      <c r="A17" s="11"/>
      <c r="B17" s="12" t="s">
        <v>33</v>
      </c>
      <c r="C17" s="12" t="s">
        <v>80</v>
      </c>
      <c r="D17" s="9">
        <v>5500</v>
      </c>
      <c r="E17" s="98">
        <v>5500</v>
      </c>
      <c r="F17" s="98">
        <f t="shared" si="0"/>
        <v>100</v>
      </c>
      <c r="G17" s="99"/>
    </row>
    <row r="18" spans="1:7" x14ac:dyDescent="0.7">
      <c r="A18" s="11"/>
      <c r="B18" s="12" t="s">
        <v>34</v>
      </c>
      <c r="C18" s="12" t="s">
        <v>81</v>
      </c>
      <c r="D18" s="9">
        <v>7700</v>
      </c>
      <c r="E18" s="98">
        <v>7700</v>
      </c>
      <c r="F18" s="98">
        <f t="shared" si="0"/>
        <v>100</v>
      </c>
      <c r="G18" s="99"/>
    </row>
    <row r="19" spans="1:7" x14ac:dyDescent="0.7">
      <c r="A19" s="11"/>
      <c r="B19" s="12" t="s">
        <v>35</v>
      </c>
      <c r="C19" s="12" t="s">
        <v>82</v>
      </c>
      <c r="D19" s="9">
        <f>120000+43900</f>
        <v>163900</v>
      </c>
      <c r="E19" s="98">
        <f>10000+10000+10000</f>
        <v>30000</v>
      </c>
      <c r="F19" s="98">
        <f t="shared" si="0"/>
        <v>18.303843807199513</v>
      </c>
      <c r="G19" s="110"/>
    </row>
    <row r="20" spans="1:7" ht="49.2" x14ac:dyDescent="0.7">
      <c r="A20" s="11"/>
      <c r="B20" s="12" t="s">
        <v>36</v>
      </c>
      <c r="C20" s="12"/>
      <c r="D20" s="99" t="s">
        <v>19</v>
      </c>
      <c r="E20" s="98"/>
      <c r="F20" s="98"/>
      <c r="G20" s="99"/>
    </row>
    <row r="21" spans="1:7" ht="49.2" x14ac:dyDescent="0.7">
      <c r="A21" s="11"/>
      <c r="B21" s="12" t="s">
        <v>37</v>
      </c>
      <c r="C21" s="12"/>
      <c r="D21" s="99" t="s">
        <v>19</v>
      </c>
      <c r="E21" s="98"/>
      <c r="F21" s="98"/>
      <c r="G21" s="99"/>
    </row>
    <row r="22" spans="1:7" ht="49.2" x14ac:dyDescent="0.7">
      <c r="A22" s="11"/>
      <c r="B22" s="12" t="s">
        <v>38</v>
      </c>
      <c r="C22" s="12"/>
      <c r="D22" s="99" t="s">
        <v>19</v>
      </c>
      <c r="E22" s="98"/>
      <c r="F22" s="98"/>
      <c r="G22" s="99"/>
    </row>
    <row r="23" spans="1:7" ht="49.2" x14ac:dyDescent="0.7">
      <c r="A23" s="11"/>
      <c r="B23" s="12" t="s">
        <v>39</v>
      </c>
      <c r="C23" s="12"/>
      <c r="D23" s="99" t="s">
        <v>19</v>
      </c>
      <c r="E23" s="98"/>
      <c r="F23" s="98"/>
      <c r="G23" s="99"/>
    </row>
    <row r="24" spans="1:7" ht="49.2" x14ac:dyDescent="0.7">
      <c r="A24" s="11"/>
      <c r="B24" s="12" t="s">
        <v>40</v>
      </c>
      <c r="C24" s="12"/>
      <c r="D24" s="99" t="s">
        <v>19</v>
      </c>
      <c r="E24" s="98"/>
      <c r="F24" s="98"/>
      <c r="G24" s="99"/>
    </row>
    <row r="25" spans="1:7" ht="49.2" x14ac:dyDescent="0.7">
      <c r="A25" s="11"/>
      <c r="B25" s="12" t="s">
        <v>6</v>
      </c>
      <c r="C25" s="12"/>
      <c r="D25" s="99" t="s">
        <v>19</v>
      </c>
      <c r="E25" s="98"/>
      <c r="F25" s="98"/>
      <c r="G25" s="99"/>
    </row>
    <row r="26" spans="1:7" x14ac:dyDescent="0.7">
      <c r="A26" s="11"/>
      <c r="B26" s="42" t="s">
        <v>7</v>
      </c>
      <c r="C26" s="42"/>
      <c r="D26" s="44">
        <f>D28+D29</f>
        <v>120300</v>
      </c>
      <c r="E26" s="44">
        <f t="shared" ref="E26" si="1">E28+E29</f>
        <v>43400</v>
      </c>
      <c r="F26" s="76">
        <f>E26*100/D26</f>
        <v>36.076475477971741</v>
      </c>
      <c r="G26" s="52" t="s">
        <v>73</v>
      </c>
    </row>
    <row r="27" spans="1:7" x14ac:dyDescent="0.7">
      <c r="A27" s="11"/>
      <c r="B27" s="8" t="s">
        <v>4</v>
      </c>
      <c r="C27" s="8"/>
      <c r="D27" s="9"/>
      <c r="E27" s="77"/>
      <c r="F27" s="77"/>
      <c r="G27" s="10"/>
    </row>
    <row r="28" spans="1:7" x14ac:dyDescent="0.7">
      <c r="A28" s="11"/>
      <c r="B28" s="12" t="s">
        <v>5</v>
      </c>
      <c r="C28" s="12"/>
      <c r="D28" s="9">
        <v>120300</v>
      </c>
      <c r="E28" s="77">
        <f>17200+10000+16200</f>
        <v>43400</v>
      </c>
      <c r="F28" s="77">
        <f>E28*100/D28</f>
        <v>36.076475477971741</v>
      </c>
      <c r="G28" s="111"/>
    </row>
    <row r="29" spans="1:7" x14ac:dyDescent="0.7">
      <c r="A29" s="11"/>
      <c r="B29" s="12" t="s">
        <v>6</v>
      </c>
      <c r="C29" s="12"/>
      <c r="D29" s="15">
        <v>0</v>
      </c>
      <c r="E29" s="77"/>
      <c r="F29" s="77"/>
      <c r="G29" s="10"/>
    </row>
    <row r="30" spans="1:7" x14ac:dyDescent="0.7">
      <c r="A30" s="11"/>
      <c r="B30" s="12"/>
      <c r="C30" s="12"/>
      <c r="D30" s="13"/>
      <c r="E30" s="78"/>
      <c r="F30" s="78"/>
      <c r="G30" s="10"/>
    </row>
    <row r="31" spans="1:7" x14ac:dyDescent="0.7">
      <c r="A31" s="11"/>
      <c r="B31" s="43" t="s">
        <v>20</v>
      </c>
      <c r="C31" s="43"/>
      <c r="D31" s="47">
        <f>D34+D35+D36</f>
        <v>64100</v>
      </c>
      <c r="E31" s="47">
        <f>E34+E35+E36</f>
        <v>17600</v>
      </c>
      <c r="F31" s="76">
        <f>E31*100/D31</f>
        <v>27.457098283931359</v>
      </c>
      <c r="G31" s="52" t="s">
        <v>73</v>
      </c>
    </row>
    <row r="32" spans="1:7" x14ac:dyDescent="0.7">
      <c r="A32" s="11"/>
      <c r="B32" s="8" t="s">
        <v>4</v>
      </c>
      <c r="C32" s="8"/>
      <c r="D32" s="13"/>
      <c r="E32" s="78"/>
      <c r="F32" s="78"/>
      <c r="G32" s="10"/>
    </row>
    <row r="33" spans="1:7" x14ac:dyDescent="0.7">
      <c r="A33" s="11"/>
      <c r="B33" s="12" t="s">
        <v>5</v>
      </c>
      <c r="C33" s="12"/>
      <c r="D33" s="13"/>
      <c r="E33" s="78"/>
      <c r="F33" s="78"/>
      <c r="G33" s="10"/>
    </row>
    <row r="34" spans="1:7" x14ac:dyDescent="0.7">
      <c r="A34" s="11"/>
      <c r="B34" s="14" t="s">
        <v>21</v>
      </c>
      <c r="C34" s="14" t="s">
        <v>85</v>
      </c>
      <c r="D34" s="9">
        <v>44100</v>
      </c>
      <c r="E34" s="98">
        <v>17600</v>
      </c>
      <c r="F34" s="98">
        <f>E34*100/D34</f>
        <v>39.909297052154194</v>
      </c>
      <c r="G34" s="99"/>
    </row>
    <row r="35" spans="1:7" x14ac:dyDescent="0.7">
      <c r="A35" s="11"/>
      <c r="B35" s="14" t="s">
        <v>22</v>
      </c>
      <c r="C35" s="14" t="s">
        <v>79</v>
      </c>
      <c r="D35" s="9">
        <v>12000</v>
      </c>
      <c r="E35" s="98">
        <v>0</v>
      </c>
      <c r="F35" s="98">
        <f t="shared" ref="F35:F36" si="2">E35*100/D35</f>
        <v>0</v>
      </c>
      <c r="G35" s="99"/>
    </row>
    <row r="36" spans="1:7" x14ac:dyDescent="0.7">
      <c r="A36" s="39"/>
      <c r="B36" s="14" t="s">
        <v>27</v>
      </c>
      <c r="C36" s="14" t="s">
        <v>79</v>
      </c>
      <c r="D36" s="40">
        <v>8000</v>
      </c>
      <c r="E36" s="100">
        <v>0</v>
      </c>
      <c r="F36" s="101">
        <f t="shared" si="2"/>
        <v>0</v>
      </c>
      <c r="G36" s="112"/>
    </row>
    <row r="37" spans="1:7" x14ac:dyDescent="0.7">
      <c r="A37" s="53">
        <v>2</v>
      </c>
      <c r="B37" s="54" t="s">
        <v>9</v>
      </c>
      <c r="C37" s="54"/>
      <c r="D37" s="16">
        <f>D38</f>
        <v>76100</v>
      </c>
      <c r="E37" s="16">
        <f>E38</f>
        <v>38700</v>
      </c>
      <c r="F37" s="79">
        <f>E37*100/D37</f>
        <v>50.85413929040736</v>
      </c>
      <c r="G37" s="113" t="s">
        <v>73</v>
      </c>
    </row>
    <row r="38" spans="1:7" x14ac:dyDescent="0.7">
      <c r="A38" s="11"/>
      <c r="B38" s="55" t="s">
        <v>10</v>
      </c>
      <c r="C38" s="55"/>
      <c r="D38" s="44">
        <f>D40+D41</f>
        <v>76100</v>
      </c>
      <c r="E38" s="44">
        <f>E40+E41</f>
        <v>38700</v>
      </c>
      <c r="F38" s="80">
        <f>E38*100/D38</f>
        <v>50.85413929040736</v>
      </c>
      <c r="G38" s="114" t="s">
        <v>73</v>
      </c>
    </row>
    <row r="39" spans="1:7" x14ac:dyDescent="0.7">
      <c r="A39" s="11"/>
      <c r="B39" s="17" t="s">
        <v>4</v>
      </c>
      <c r="C39" s="17"/>
      <c r="D39" s="9"/>
      <c r="E39" s="77"/>
      <c r="F39" s="81"/>
      <c r="G39" s="115"/>
    </row>
    <row r="40" spans="1:7" x14ac:dyDescent="0.7">
      <c r="A40" s="11"/>
      <c r="B40" s="12" t="s">
        <v>5</v>
      </c>
      <c r="C40" s="12" t="s">
        <v>86</v>
      </c>
      <c r="D40" s="9">
        <v>76100</v>
      </c>
      <c r="E40" s="77">
        <f>8500+20200+10000</f>
        <v>38700</v>
      </c>
      <c r="F40" s="81">
        <f>E40*100/D40</f>
        <v>50.85413929040736</v>
      </c>
      <c r="G40" s="116"/>
    </row>
    <row r="41" spans="1:7" x14ac:dyDescent="0.7">
      <c r="A41" s="11"/>
      <c r="B41" s="12" t="s">
        <v>6</v>
      </c>
      <c r="C41" s="12"/>
      <c r="D41" s="15">
        <v>0</v>
      </c>
      <c r="E41" s="77"/>
      <c r="F41" s="77"/>
      <c r="G41" s="10"/>
    </row>
    <row r="42" spans="1:7" x14ac:dyDescent="0.7">
      <c r="A42" s="18"/>
      <c r="B42" s="19"/>
      <c r="C42" s="19"/>
      <c r="D42" s="20"/>
      <c r="E42" s="82"/>
      <c r="F42" s="83"/>
      <c r="G42" s="117"/>
    </row>
    <row r="43" spans="1:7" x14ac:dyDescent="0.7">
      <c r="A43" s="53">
        <v>3</v>
      </c>
      <c r="B43" s="54" t="s">
        <v>8</v>
      </c>
      <c r="C43" s="54"/>
      <c r="D43" s="22">
        <f>D44+D50+D54+D58</f>
        <v>131225</v>
      </c>
      <c r="E43" s="22">
        <f>E44+E50+E54+E58</f>
        <v>14600</v>
      </c>
      <c r="F43" s="84">
        <f t="shared" ref="F43:F44" si="3">E43*100/D43</f>
        <v>11.125928748333015</v>
      </c>
      <c r="G43" s="113" t="s">
        <v>73</v>
      </c>
    </row>
    <row r="44" spans="1:7" x14ac:dyDescent="0.7">
      <c r="A44" s="11"/>
      <c r="B44" s="55" t="s">
        <v>15</v>
      </c>
      <c r="C44" s="55"/>
      <c r="D44" s="47">
        <f>D47</f>
        <v>89850</v>
      </c>
      <c r="E44" s="47">
        <f>E47</f>
        <v>14600</v>
      </c>
      <c r="F44" s="85">
        <f t="shared" si="3"/>
        <v>16.249304396215916</v>
      </c>
      <c r="G44" s="114" t="s">
        <v>73</v>
      </c>
    </row>
    <row r="45" spans="1:7" x14ac:dyDescent="0.7">
      <c r="A45" s="11"/>
      <c r="B45" s="17" t="s">
        <v>4</v>
      </c>
      <c r="C45" s="17"/>
      <c r="D45" s="13"/>
      <c r="E45" s="78"/>
      <c r="F45" s="86"/>
      <c r="G45" s="115"/>
    </row>
    <row r="46" spans="1:7" x14ac:dyDescent="0.7">
      <c r="A46" s="11"/>
      <c r="B46" s="12" t="s">
        <v>5</v>
      </c>
      <c r="C46" s="12"/>
      <c r="D46" s="13"/>
      <c r="E46" s="78"/>
      <c r="F46" s="86"/>
      <c r="G46" s="115"/>
    </row>
    <row r="47" spans="1:7" x14ac:dyDescent="0.7">
      <c r="A47" s="11"/>
      <c r="B47" s="12" t="s">
        <v>24</v>
      </c>
      <c r="C47" s="12" t="s">
        <v>88</v>
      </c>
      <c r="D47" s="13">
        <v>89850</v>
      </c>
      <c r="E47" s="98">
        <f>14600</f>
        <v>14600</v>
      </c>
      <c r="F47" s="102">
        <f>E47*100/D47</f>
        <v>16.249304396215916</v>
      </c>
      <c r="G47" s="116"/>
    </row>
    <row r="48" spans="1:7" x14ac:dyDescent="0.7">
      <c r="A48" s="11"/>
      <c r="B48" s="12" t="s">
        <v>6</v>
      </c>
      <c r="C48" s="12"/>
      <c r="D48" s="12"/>
      <c r="E48" s="78"/>
      <c r="F48" s="86"/>
      <c r="G48" s="115"/>
    </row>
    <row r="49" spans="1:7" ht="49.2" x14ac:dyDescent="0.7">
      <c r="A49" s="11"/>
      <c r="B49" s="12" t="s">
        <v>25</v>
      </c>
      <c r="C49" s="12" t="s">
        <v>87</v>
      </c>
      <c r="D49" s="99" t="s">
        <v>19</v>
      </c>
      <c r="E49" s="99" t="s">
        <v>19</v>
      </c>
      <c r="F49" s="102"/>
      <c r="G49" s="116"/>
    </row>
    <row r="50" spans="1:7" x14ac:dyDescent="0.7">
      <c r="A50" s="11"/>
      <c r="B50" s="55" t="s">
        <v>18</v>
      </c>
      <c r="C50" s="55"/>
      <c r="D50" s="47">
        <f>D52</f>
        <v>20000</v>
      </c>
      <c r="E50" s="47">
        <f>E52</f>
        <v>0</v>
      </c>
      <c r="F50" s="85">
        <f>E50*100/D50</f>
        <v>0</v>
      </c>
      <c r="G50" s="114" t="s">
        <v>73</v>
      </c>
    </row>
    <row r="51" spans="1:7" x14ac:dyDescent="0.7">
      <c r="A51" s="11"/>
      <c r="B51" s="17" t="s">
        <v>4</v>
      </c>
      <c r="C51" s="17"/>
      <c r="D51" s="13"/>
      <c r="E51" s="78"/>
      <c r="F51" s="86"/>
      <c r="G51" s="115"/>
    </row>
    <row r="52" spans="1:7" x14ac:dyDescent="0.7">
      <c r="A52" s="11"/>
      <c r="B52" s="12" t="s">
        <v>5</v>
      </c>
      <c r="C52" s="12" t="s">
        <v>79</v>
      </c>
      <c r="D52" s="13">
        <v>20000</v>
      </c>
      <c r="E52" s="98"/>
      <c r="F52" s="102">
        <f>E52*100/D52</f>
        <v>0</v>
      </c>
      <c r="G52" s="116"/>
    </row>
    <row r="53" spans="1:7" x14ac:dyDescent="0.7">
      <c r="A53" s="11"/>
      <c r="B53" s="12"/>
      <c r="C53" s="12"/>
      <c r="D53" s="9"/>
      <c r="E53" s="77"/>
      <c r="F53" s="81"/>
      <c r="G53" s="115"/>
    </row>
    <row r="54" spans="1:7" x14ac:dyDescent="0.7">
      <c r="A54" s="23"/>
      <c r="B54" s="55" t="s">
        <v>16</v>
      </c>
      <c r="C54" s="55"/>
      <c r="D54" s="44">
        <f>D56</f>
        <v>11175</v>
      </c>
      <c r="E54" s="44">
        <f>E56</f>
        <v>0</v>
      </c>
      <c r="F54" s="80">
        <f>E54*100/D54</f>
        <v>0</v>
      </c>
      <c r="G54" s="114" t="s">
        <v>73</v>
      </c>
    </row>
    <row r="55" spans="1:7" x14ac:dyDescent="0.7">
      <c r="A55" s="23"/>
      <c r="B55" s="17" t="s">
        <v>4</v>
      </c>
      <c r="C55" s="17"/>
      <c r="D55" s="9"/>
      <c r="E55" s="77"/>
      <c r="F55" s="81"/>
      <c r="G55" s="115"/>
    </row>
    <row r="56" spans="1:7" x14ac:dyDescent="0.7">
      <c r="A56" s="11"/>
      <c r="B56" s="12" t="s">
        <v>5</v>
      </c>
      <c r="C56" s="12" t="s">
        <v>79</v>
      </c>
      <c r="D56" s="13">
        <v>11175</v>
      </c>
      <c r="E56" s="98"/>
      <c r="F56" s="102">
        <f>E56*100/D56</f>
        <v>0</v>
      </c>
      <c r="G56" s="116"/>
    </row>
    <row r="57" spans="1:7" x14ac:dyDescent="0.7">
      <c r="A57" s="24"/>
      <c r="B57" s="12"/>
      <c r="C57" s="12"/>
      <c r="D57" s="9"/>
      <c r="E57" s="77"/>
      <c r="F57" s="81"/>
      <c r="G57" s="115"/>
    </row>
    <row r="58" spans="1:7" x14ac:dyDescent="0.7">
      <c r="A58" s="23"/>
      <c r="B58" s="55" t="s">
        <v>17</v>
      </c>
      <c r="C58" s="55"/>
      <c r="D58" s="44">
        <f>D60</f>
        <v>10200</v>
      </c>
      <c r="E58" s="44">
        <f>E60</f>
        <v>0</v>
      </c>
      <c r="F58" s="80">
        <f>E58*100/D58</f>
        <v>0</v>
      </c>
      <c r="G58" s="114" t="s">
        <v>73</v>
      </c>
    </row>
    <row r="59" spans="1:7" x14ac:dyDescent="0.7">
      <c r="A59" s="23"/>
      <c r="B59" s="17" t="s">
        <v>4</v>
      </c>
      <c r="C59" s="17"/>
      <c r="D59" s="9"/>
      <c r="E59" s="77"/>
      <c r="F59" s="81"/>
      <c r="G59" s="115"/>
    </row>
    <row r="60" spans="1:7" x14ac:dyDescent="0.7">
      <c r="A60" s="11"/>
      <c r="B60" s="12" t="s">
        <v>5</v>
      </c>
      <c r="C60" s="12" t="s">
        <v>79</v>
      </c>
      <c r="D60" s="13">
        <v>10200</v>
      </c>
      <c r="E60" s="98"/>
      <c r="F60" s="102">
        <f>E60*100/D60</f>
        <v>0</v>
      </c>
      <c r="G60" s="116"/>
    </row>
    <row r="61" spans="1:7" x14ac:dyDescent="0.7">
      <c r="A61" s="25"/>
      <c r="B61" s="26"/>
      <c r="C61" s="26"/>
      <c r="D61" s="27"/>
      <c r="E61" s="87"/>
      <c r="F61" s="88"/>
      <c r="G61" s="118"/>
    </row>
    <row r="62" spans="1:7" x14ac:dyDescent="0.7">
      <c r="A62" s="56">
        <v>4</v>
      </c>
      <c r="B62" s="57" t="s">
        <v>11</v>
      </c>
      <c r="C62" s="57"/>
      <c r="D62" s="28">
        <f>D63</f>
        <v>54240</v>
      </c>
      <c r="E62" s="28">
        <f>E63</f>
        <v>0</v>
      </c>
      <c r="F62" s="89">
        <f>E62*100/D62</f>
        <v>0</v>
      </c>
      <c r="G62" s="58" t="s">
        <v>73</v>
      </c>
    </row>
    <row r="63" spans="1:7" x14ac:dyDescent="0.7">
      <c r="A63" s="29"/>
      <c r="B63" s="59" t="s">
        <v>12</v>
      </c>
      <c r="C63" s="59"/>
      <c r="D63" s="60">
        <f>D65+D66+D67</f>
        <v>54240</v>
      </c>
      <c r="E63" s="60">
        <f>E65+E66+E67</f>
        <v>0</v>
      </c>
      <c r="F63" s="90">
        <f>E63*100/D63</f>
        <v>0</v>
      </c>
      <c r="G63" s="119" t="s">
        <v>73</v>
      </c>
    </row>
    <row r="64" spans="1:7" x14ac:dyDescent="0.7">
      <c r="A64" s="29"/>
      <c r="B64" s="30" t="s">
        <v>14</v>
      </c>
      <c r="C64" s="30"/>
      <c r="D64" s="31"/>
      <c r="E64" s="91"/>
      <c r="F64" s="91"/>
      <c r="G64" s="120"/>
    </row>
    <row r="65" spans="1:7" x14ac:dyDescent="0.7">
      <c r="A65" s="29"/>
      <c r="B65" s="29" t="s">
        <v>13</v>
      </c>
      <c r="C65" s="29" t="s">
        <v>79</v>
      </c>
      <c r="D65" s="31">
        <v>1140</v>
      </c>
      <c r="E65" s="103">
        <v>0</v>
      </c>
      <c r="F65" s="104">
        <f>E65*100/D65</f>
        <v>0</v>
      </c>
      <c r="G65" s="121"/>
    </row>
    <row r="66" spans="1:7" ht="49.2" x14ac:dyDescent="0.7">
      <c r="A66" s="29"/>
      <c r="B66" s="62" t="s">
        <v>41</v>
      </c>
      <c r="C66" s="29" t="s">
        <v>79</v>
      </c>
      <c r="D66" s="32">
        <v>37500</v>
      </c>
      <c r="E66" s="103">
        <v>0</v>
      </c>
      <c r="F66" s="104">
        <f>E66*100/D66</f>
        <v>0</v>
      </c>
      <c r="G66" s="121"/>
    </row>
    <row r="67" spans="1:7" x14ac:dyDescent="0.7">
      <c r="A67" s="29"/>
      <c r="B67" s="29" t="s">
        <v>42</v>
      </c>
      <c r="C67" s="29" t="s">
        <v>79</v>
      </c>
      <c r="D67" s="32">
        <v>15600</v>
      </c>
      <c r="E67" s="103">
        <v>0</v>
      </c>
      <c r="F67" s="104">
        <f>E67*100/D67</f>
        <v>0</v>
      </c>
      <c r="G67" s="121"/>
    </row>
    <row r="68" spans="1:7" x14ac:dyDescent="0.7">
      <c r="A68" s="33"/>
      <c r="B68" s="26"/>
      <c r="C68" s="26"/>
      <c r="D68" s="34"/>
      <c r="E68" s="92"/>
      <c r="F68" s="93"/>
      <c r="G68" s="118"/>
    </row>
    <row r="69" spans="1:7" x14ac:dyDescent="0.7">
      <c r="A69" s="53">
        <v>5</v>
      </c>
      <c r="B69" s="61" t="s">
        <v>26</v>
      </c>
      <c r="C69" s="61"/>
      <c r="D69" s="16">
        <f>D71</f>
        <v>84000</v>
      </c>
      <c r="E69" s="16">
        <f>E71</f>
        <v>42000</v>
      </c>
      <c r="F69" s="96">
        <f>E69*100/D69</f>
        <v>50</v>
      </c>
      <c r="G69" s="122" t="s">
        <v>73</v>
      </c>
    </row>
    <row r="70" spans="1:7" x14ac:dyDescent="0.7">
      <c r="A70" s="11"/>
      <c r="B70" s="17" t="s">
        <v>23</v>
      </c>
      <c r="C70" s="17"/>
      <c r="D70" s="9"/>
      <c r="E70" s="105"/>
      <c r="F70" s="106"/>
      <c r="G70" s="116"/>
    </row>
    <row r="71" spans="1:7" x14ac:dyDescent="0.7">
      <c r="A71" s="11"/>
      <c r="B71" s="12" t="s">
        <v>5</v>
      </c>
      <c r="C71" s="12" t="s">
        <v>84</v>
      </c>
      <c r="D71" s="9">
        <v>84000</v>
      </c>
      <c r="E71" s="98">
        <v>42000</v>
      </c>
      <c r="F71" s="102">
        <f>E71*100/D71</f>
        <v>50</v>
      </c>
      <c r="G71" s="116"/>
    </row>
    <row r="72" spans="1:7" x14ac:dyDescent="0.7">
      <c r="A72" s="18"/>
      <c r="B72" s="107"/>
      <c r="C72" s="107"/>
      <c r="D72" s="21"/>
      <c r="E72" s="108"/>
      <c r="F72" s="109"/>
      <c r="G72" s="123"/>
    </row>
    <row r="73" spans="1:7" x14ac:dyDescent="0.7">
      <c r="A73" s="97"/>
      <c r="B73" s="128" t="s">
        <v>70</v>
      </c>
      <c r="C73" s="129"/>
      <c r="D73" s="130">
        <f>D8+D37+D43+D62+D69</f>
        <v>3191365</v>
      </c>
      <c r="E73" s="130">
        <f>E8+E37+E43+E62+E69</f>
        <v>1113462</v>
      </c>
      <c r="F73" s="130">
        <f>E73*100/D73</f>
        <v>34.889835540591562</v>
      </c>
      <c r="G73" s="124"/>
    </row>
    <row r="74" spans="1:7" x14ac:dyDescent="0.7">
      <c r="A74" s="35"/>
      <c r="D74" s="36"/>
    </row>
    <row r="75" spans="1:7" ht="27" x14ac:dyDescent="0.75">
      <c r="A75" s="37"/>
      <c r="B75" s="37"/>
      <c r="C75" s="37"/>
      <c r="E75" s="95"/>
      <c r="F75" s="95"/>
      <c r="G75" s="35"/>
    </row>
    <row r="76" spans="1:7" ht="27" x14ac:dyDescent="0.75">
      <c r="A76" s="37"/>
      <c r="B76" s="37"/>
      <c r="C76" s="2" t="s">
        <v>97</v>
      </c>
      <c r="D76" s="133" t="s">
        <v>96</v>
      </c>
      <c r="F76" s="95" t="s">
        <v>95</v>
      </c>
      <c r="G76" s="35"/>
    </row>
    <row r="77" spans="1:7" ht="27" x14ac:dyDescent="0.75">
      <c r="A77" s="37"/>
      <c r="B77" s="37"/>
      <c r="C77" s="35" t="s">
        <v>43</v>
      </c>
      <c r="E77" s="35" t="s">
        <v>47</v>
      </c>
      <c r="F77" s="95"/>
      <c r="G77" s="35"/>
    </row>
    <row r="78" spans="1:7" ht="27" x14ac:dyDescent="0.75">
      <c r="A78" s="37"/>
      <c r="B78" s="37"/>
      <c r="C78" s="35" t="s">
        <v>44</v>
      </c>
      <c r="E78" s="35" t="s">
        <v>48</v>
      </c>
      <c r="F78" s="95"/>
      <c r="G78" s="35"/>
    </row>
    <row r="79" spans="1:7" ht="27" x14ac:dyDescent="0.75">
      <c r="A79" s="37"/>
      <c r="B79" s="37"/>
      <c r="C79" s="37"/>
      <c r="E79" s="95"/>
      <c r="F79" s="95"/>
      <c r="G79" s="35"/>
    </row>
    <row r="80" spans="1:7" ht="27" x14ac:dyDescent="0.75">
      <c r="A80" s="37"/>
      <c r="B80" s="37"/>
      <c r="C80" s="37"/>
      <c r="E80" s="95"/>
      <c r="F80" s="95"/>
      <c r="G80" s="35"/>
    </row>
    <row r="81" spans="1:7" ht="27" x14ac:dyDescent="0.75">
      <c r="A81" s="37"/>
      <c r="B81" s="37"/>
      <c r="C81" s="37"/>
      <c r="E81" s="95"/>
      <c r="F81" s="95"/>
      <c r="G81" s="35"/>
    </row>
    <row r="82" spans="1:7" ht="27" x14ac:dyDescent="0.75">
      <c r="A82" s="37"/>
      <c r="B82" s="37"/>
      <c r="C82" s="37"/>
      <c r="E82" s="95"/>
      <c r="F82" s="95"/>
      <c r="G82" s="35"/>
    </row>
    <row r="83" spans="1:7" ht="27" x14ac:dyDescent="0.75">
      <c r="A83" s="37"/>
      <c r="B83" s="37"/>
      <c r="C83" s="37"/>
      <c r="E83" s="95"/>
      <c r="F83" s="95"/>
      <c r="G83" s="35"/>
    </row>
    <row r="84" spans="1:7" ht="27" x14ac:dyDescent="0.75">
      <c r="A84" s="37"/>
      <c r="B84" s="37"/>
      <c r="C84" s="37"/>
      <c r="E84" s="95"/>
      <c r="F84" s="95"/>
      <c r="G84" s="35"/>
    </row>
    <row r="85" spans="1:7" s="38" customFormat="1" ht="27" x14ac:dyDescent="0.75">
      <c r="A85" s="37"/>
      <c r="B85" s="37"/>
      <c r="C85" s="37"/>
      <c r="D85" s="2"/>
      <c r="E85" s="95"/>
      <c r="F85" s="95"/>
      <c r="G85" s="35"/>
    </row>
    <row r="86" spans="1:7" s="38" customFormat="1" x14ac:dyDescent="0.7">
      <c r="A86" s="2"/>
      <c r="B86" s="2"/>
      <c r="C86" s="2"/>
      <c r="D86" s="2"/>
      <c r="E86" s="95"/>
      <c r="F86" s="95"/>
      <c r="G86" s="35"/>
    </row>
  </sheetData>
  <mergeCells count="9">
    <mergeCell ref="A1:G1"/>
    <mergeCell ref="A3:G3"/>
    <mergeCell ref="A4:G4"/>
    <mergeCell ref="C5:C7"/>
    <mergeCell ref="B5:B7"/>
    <mergeCell ref="A2:G2"/>
    <mergeCell ref="D5:D7"/>
    <mergeCell ref="E5:E7"/>
    <mergeCell ref="F5:F7"/>
  </mergeCells>
  <phoneticPr fontId="2" type="noConversion"/>
  <printOptions horizontalCentered="1"/>
  <pageMargins left="0.23622047244094491" right="3.937007874015748E-2" top="0.21" bottom="0.11811023622047245" header="0.19685039370078741" footer="0"/>
  <pageSetup paperSize="9" scale="65" fitToHeight="0" orientation="landscape" r:id="rId1"/>
  <rowBreaks count="2" manualBreakCount="2">
    <brk id="24" max="6" man="1"/>
    <brk id="49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7519B-E37D-4E1B-9725-0B97A180BC57}">
  <sheetPr>
    <tabColor rgb="FFFFFF00"/>
  </sheetPr>
  <dimension ref="A1:G17"/>
  <sheetViews>
    <sheetView tabSelected="1" workbookViewId="0">
      <selection activeCell="G12" sqref="G12"/>
    </sheetView>
  </sheetViews>
  <sheetFormatPr defaultRowHeight="24.6" x14ac:dyDescent="0.7"/>
  <cols>
    <col min="1" max="1" width="21.3984375" style="2" bestFit="1" customWidth="1"/>
    <col min="2" max="4" width="19.296875" style="2" customWidth="1"/>
    <col min="5" max="16384" width="8.796875" style="2"/>
  </cols>
  <sheetData>
    <row r="1" spans="1:7" ht="27" x14ac:dyDescent="0.75">
      <c r="A1" s="135" t="s">
        <v>89</v>
      </c>
      <c r="B1" s="135"/>
      <c r="C1" s="135"/>
      <c r="D1" s="135"/>
    </row>
    <row r="2" spans="1:7" ht="27" x14ac:dyDescent="0.75">
      <c r="A2" s="135" t="s">
        <v>71</v>
      </c>
      <c r="B2" s="135"/>
      <c r="C2" s="135"/>
      <c r="D2" s="135"/>
      <c r="E2" s="131"/>
      <c r="F2" s="131"/>
      <c r="G2" s="131"/>
    </row>
    <row r="3" spans="1:7" ht="27" x14ac:dyDescent="0.75">
      <c r="A3" s="135" t="s">
        <v>63</v>
      </c>
      <c r="B3" s="135"/>
      <c r="C3" s="135"/>
      <c r="D3" s="135"/>
      <c r="E3" s="131"/>
      <c r="F3" s="131"/>
      <c r="G3" s="131"/>
    </row>
    <row r="5" spans="1:7" ht="32.4" customHeight="1" x14ac:dyDescent="0.7">
      <c r="A5" s="132" t="s">
        <v>90</v>
      </c>
      <c r="B5" s="132" t="s">
        <v>91</v>
      </c>
      <c r="C5" s="132" t="s">
        <v>67</v>
      </c>
      <c r="D5" s="132" t="s">
        <v>64</v>
      </c>
    </row>
    <row r="6" spans="1:7" ht="32.4" customHeight="1" x14ac:dyDescent="0.7">
      <c r="A6" s="134">
        <f>รายงานผลการใช้จ่าย!D73</f>
        <v>3191365</v>
      </c>
      <c r="B6" s="134">
        <f>รายงานผลการใช้จ่าย!E73</f>
        <v>1113462</v>
      </c>
      <c r="C6" s="134">
        <f>รายงานผลการใช้จ่าย!F73</f>
        <v>34.889835540591562</v>
      </c>
      <c r="D6" s="132" t="s">
        <v>76</v>
      </c>
    </row>
    <row r="8" spans="1:7" x14ac:dyDescent="0.7">
      <c r="A8" s="2" t="s">
        <v>92</v>
      </c>
    </row>
    <row r="9" spans="1:7" x14ac:dyDescent="0.7">
      <c r="A9" s="2" t="s">
        <v>93</v>
      </c>
    </row>
    <row r="10" spans="1:7" x14ac:dyDescent="0.7">
      <c r="B10" s="133" t="s">
        <v>59</v>
      </c>
      <c r="D10" s="2" t="s">
        <v>94</v>
      </c>
    </row>
    <row r="11" spans="1:7" x14ac:dyDescent="0.7">
      <c r="C11" s="35" t="s">
        <v>43</v>
      </c>
    </row>
    <row r="12" spans="1:7" x14ac:dyDescent="0.7">
      <c r="C12" s="35" t="s">
        <v>44</v>
      </c>
    </row>
    <row r="13" spans="1:7" x14ac:dyDescent="0.7">
      <c r="C13" s="35"/>
    </row>
    <row r="15" spans="1:7" x14ac:dyDescent="0.7">
      <c r="B15" s="133" t="s">
        <v>46</v>
      </c>
      <c r="D15" s="2" t="s">
        <v>95</v>
      </c>
    </row>
    <row r="16" spans="1:7" x14ac:dyDescent="0.7">
      <c r="C16" s="35" t="s">
        <v>47</v>
      </c>
    </row>
    <row r="17" spans="3:3" x14ac:dyDescent="0.7">
      <c r="C17" s="35" t="s">
        <v>48</v>
      </c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บันทึกข้อความ</vt:lpstr>
      <vt:lpstr>รายงานผลการใช้จ่าย</vt:lpstr>
      <vt:lpstr>สรุปผลการเบิกจ่าย</vt:lpstr>
      <vt:lpstr>รายงานผลการใช้จ่าย!Print_Area</vt:lpstr>
      <vt:lpstr>รายงานผลการใช้จ่าย!Print_Titles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เจ็บ ที่จริงใจ</cp:lastModifiedBy>
  <cp:lastPrinted>2026-06-11T05:42:28Z</cp:lastPrinted>
  <dcterms:created xsi:type="dcterms:W3CDTF">2023-05-30T14:10:06Z</dcterms:created>
  <dcterms:modified xsi:type="dcterms:W3CDTF">2026-06-11T05:43:56Z</dcterms:modified>
</cp:coreProperties>
</file>